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00" windowHeight="8730" tabRatio="955" firstSheet="1" activeTab="5"/>
  </bookViews>
  <sheets>
    <sheet name="Return" sheetId="1" r:id="rId1"/>
    <sheet name="Risk" sheetId="2" r:id="rId2"/>
    <sheet name="正規版リスクとリターン" sheetId="3" r:id="rId3"/>
    <sheet name="P-return" sheetId="4" r:id="rId4"/>
    <sheet name="P-return2" sheetId="5" r:id="rId5"/>
    <sheet name="P-risk" sheetId="6" r:id="rId6"/>
    <sheet name="計算例" sheetId="7" r:id="rId7"/>
    <sheet name="簡易版リスクとリターン" sheetId="8" r:id="rId8"/>
    <sheet name="Sheet4" sheetId="9" r:id="rId9"/>
  </sheets>
  <definedNames/>
  <calcPr fullCalcOnLoad="1"/>
</workbook>
</file>

<file path=xl/comments1.xml><?xml version="1.0" encoding="utf-8"?>
<comments xmlns="http://schemas.openxmlformats.org/spreadsheetml/2006/main">
  <authors>
    <author>m.hashimoto</author>
  </authors>
  <commentList>
    <comment ref="B17" authorId="0">
      <text>
        <r>
          <rPr>
            <b/>
            <sz val="9"/>
            <rFont val="ＭＳ Ｐゴシック"/>
            <family val="3"/>
          </rPr>
          <t>リターンの期待値
Return  ：    収益
Expectiton ：期待値</t>
        </r>
      </text>
    </comment>
    <comment ref="C17" authorId="0">
      <text>
        <r>
          <rPr>
            <b/>
            <sz val="9"/>
            <rFont val="ＭＳ Ｐゴシック"/>
            <family val="3"/>
          </rPr>
          <t>Probability 確率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Rate　oｆ　Return　収益率</t>
        </r>
      </text>
    </comment>
  </commentList>
</comments>
</file>

<file path=xl/comments2.xml><?xml version="1.0" encoding="utf-8"?>
<comments xmlns="http://schemas.openxmlformats.org/spreadsheetml/2006/main">
  <authors>
    <author>あすか</author>
  </authors>
  <commentList>
    <comment ref="B20" authorId="0">
      <text>
        <r>
          <rPr>
            <b/>
            <sz val="9"/>
            <rFont val="ＭＳ Ｐゴシック"/>
            <family val="3"/>
          </rPr>
          <t>収益率の分散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分散:　Variance
収益率:　Return</t>
        </r>
        <r>
          <rPr>
            <sz val="9"/>
            <rFont val="ＭＳ Ｐゴシック"/>
            <family val="3"/>
          </rPr>
          <t xml:space="preserve">
</t>
        </r>
      </text>
    </comment>
    <comment ref="B22" authorId="0">
      <text>
        <r>
          <rPr>
            <b/>
            <sz val="9"/>
            <rFont val="ＭＳ Ｐゴシック"/>
            <family val="3"/>
          </rPr>
          <t>分散の平方根＝標準偏差σ（ｼｸﾞﾏ）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m.hashimoto</author>
    <author>あすか</author>
  </authors>
  <commentList>
    <comment ref="B4" authorId="0">
      <text>
        <r>
          <rPr>
            <b/>
            <sz val="9"/>
            <rFont val="ＭＳ Ｐゴシック"/>
            <family val="3"/>
          </rPr>
          <t>リターンの期待値
Return  ：    収益
Expectiton ：期待値</t>
        </r>
      </text>
    </comment>
    <comment ref="C4" authorId="0">
      <text>
        <r>
          <rPr>
            <b/>
            <sz val="9"/>
            <rFont val="ＭＳ Ｐゴシック"/>
            <family val="3"/>
          </rPr>
          <t>Probability 確率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Rate　oｆ　Return　収益率</t>
        </r>
      </text>
    </comment>
    <comment ref="G7" authorId="1">
      <text>
        <r>
          <rPr>
            <b/>
            <sz val="9"/>
            <rFont val="ＭＳ Ｐゴシック"/>
            <family val="3"/>
          </rPr>
          <t>分散の平方根＝標準偏差σ（ｼｸﾞﾏ）</t>
        </r>
        <r>
          <rPr>
            <sz val="9"/>
            <rFont val="ＭＳ Ｐゴシック"/>
            <family val="3"/>
          </rPr>
          <t xml:space="preserve">
</t>
        </r>
      </text>
    </comment>
    <comment ref="G5" authorId="1">
      <text>
        <r>
          <rPr>
            <b/>
            <sz val="9"/>
            <rFont val="ＭＳ Ｐゴシック"/>
            <family val="3"/>
          </rPr>
          <t>収益率の分散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分散:　Variance
収益率:　Return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<sst xmlns="http://schemas.openxmlformats.org/spreadsheetml/2006/main" count="270" uniqueCount="142">
  <si>
    <t>景気の状態</t>
  </si>
  <si>
    <t>起こる確率</t>
  </si>
  <si>
    <t>好 景 気</t>
  </si>
  <si>
    <t>並の景気</t>
  </si>
  <si>
    <t>不 景 気</t>
  </si>
  <si>
    <t>平均</t>
  </si>
  <si>
    <t>標準偏差</t>
  </si>
  <si>
    <t>収益率％</t>
  </si>
  <si>
    <t>=　STDEV</t>
  </si>
  <si>
    <t>= AVERAGE</t>
  </si>
  <si>
    <t>予想収益率(%)</t>
  </si>
  <si>
    <t>確率×収益率</t>
  </si>
  <si>
    <t>その影響を考慮して選択する</t>
  </si>
  <si>
    <t>の要因（景気・天候・人気・環境等）は、</t>
  </si>
  <si>
    <t>リターン＝Σ確率×収益率</t>
  </si>
  <si>
    <t>計算式：</t>
  </si>
  <si>
    <r>
      <t>～</t>
    </r>
    <r>
      <rPr>
        <b/>
        <sz val="11"/>
        <color indexed="52"/>
        <rFont val="ＭＳ Ｐゴシック"/>
        <family val="3"/>
      </rPr>
      <t>投資の</t>
    </r>
    <r>
      <rPr>
        <b/>
        <sz val="11"/>
        <color indexed="12"/>
        <rFont val="ＭＳ Ｐゴシック"/>
        <family val="3"/>
      </rPr>
      <t>リターン</t>
    </r>
    <r>
      <rPr>
        <b/>
        <sz val="11"/>
        <color indexed="52"/>
        <rFont val="ＭＳ Ｐゴシック"/>
        <family val="3"/>
      </rPr>
      <t>と</t>
    </r>
    <r>
      <rPr>
        <b/>
        <sz val="11"/>
        <color indexed="10"/>
        <rFont val="ＭＳ Ｐゴシック"/>
        <family val="3"/>
      </rPr>
      <t>リスク</t>
    </r>
    <r>
      <rPr>
        <b/>
        <sz val="11"/>
        <color indexed="12"/>
        <rFont val="ＭＳ Ｐゴシック"/>
        <family val="3"/>
      </rPr>
      <t>～</t>
    </r>
  </si>
  <si>
    <r>
      <t xml:space="preserve">   偏差</t>
    </r>
    <r>
      <rPr>
        <b/>
        <vertAlign val="superscript"/>
        <sz val="10"/>
        <color indexed="14"/>
        <rFont val="ＭＳ Ｐゴシック"/>
        <family val="3"/>
      </rPr>
      <t>２</t>
    </r>
    <r>
      <rPr>
        <b/>
        <sz val="10"/>
        <color indexed="14"/>
        <rFont val="ＭＳ Ｐゴシック"/>
        <family val="3"/>
      </rPr>
      <t>は（収益率 - リターン)</t>
    </r>
    <r>
      <rPr>
        <b/>
        <vertAlign val="superscript"/>
        <sz val="10"/>
        <color indexed="14"/>
        <rFont val="ＭＳ Ｐゴシック"/>
        <family val="3"/>
      </rPr>
      <t>2</t>
    </r>
  </si>
  <si>
    <t xml:space="preserve">   Σは総和（すべての場合を足し合わせる）</t>
  </si>
  <si>
    <t>が計算される</t>
  </si>
  <si>
    <r>
      <t>リターン（期待収益率・平均）</t>
    </r>
    <r>
      <rPr>
        <b/>
        <sz val="10"/>
        <color indexed="48"/>
        <rFont val="ＭＳ Ｐゴシック"/>
        <family val="3"/>
      </rPr>
      <t>と</t>
    </r>
    <r>
      <rPr>
        <b/>
        <sz val="10"/>
        <color indexed="10"/>
        <rFont val="ＭＳ Ｐゴシック"/>
        <family val="3"/>
      </rPr>
      <t>リスク（分散V・標準偏差σ）</t>
    </r>
  </si>
  <si>
    <r>
      <t>リスク（V）＝Σ確率×偏差</t>
    </r>
    <r>
      <rPr>
        <b/>
        <vertAlign val="superscript"/>
        <sz val="11"/>
        <color indexed="10"/>
        <rFont val="ＭＳ Ｐゴシック"/>
        <family val="3"/>
      </rPr>
      <t>２</t>
    </r>
  </si>
  <si>
    <t>色無し</t>
  </si>
  <si>
    <t>(収益率の偏差)2乗</t>
  </si>
  <si>
    <t>確率×偏差２乗</t>
  </si>
  <si>
    <t>＊データの平均と分散・標準偏差</t>
  </si>
  <si>
    <t>Return(％)</t>
  </si>
  <si>
    <t>Risk V（％）</t>
  </si>
  <si>
    <t>Riskσ（％）</t>
  </si>
  <si>
    <t>＊　RISKの計算</t>
  </si>
  <si>
    <t>＊　RETURNの計算</t>
  </si>
  <si>
    <r>
      <t>可能性と収益率の</t>
    </r>
    <r>
      <rPr>
        <b/>
        <sz val="10"/>
        <color indexed="12"/>
        <rFont val="ＭＳ Ｐゴシック"/>
        <family val="3"/>
      </rPr>
      <t>予想</t>
    </r>
    <r>
      <rPr>
        <b/>
        <sz val="10"/>
        <color indexed="48"/>
        <rFont val="ＭＳ Ｐゴシック"/>
        <family val="3"/>
      </rPr>
      <t>数値を入力すれば、</t>
    </r>
  </si>
  <si>
    <t>高値・安値の差でもOK</t>
  </si>
  <si>
    <t>年月</t>
  </si>
  <si>
    <t>会社</t>
  </si>
  <si>
    <t>作り方：</t>
  </si>
  <si>
    <t>見方：</t>
  </si>
  <si>
    <t>平均値はリターンの大きさ、標準偏差はリスクの大きさ</t>
  </si>
  <si>
    <t>∴平均値が大きく、標準偏差が小さいほど好ましい</t>
  </si>
  <si>
    <t>サイトの時系列データから、月間株価データをコピー＆貼り付ける。</t>
  </si>
  <si>
    <t>収益率に次式を入力する。　収益率の平均と標準偏差を求める。</t>
  </si>
  <si>
    <t>収益率％＝（月末株価－月初株価）÷月初株価×100</t>
  </si>
  <si>
    <t>月初値</t>
  </si>
  <si>
    <t>月末値</t>
  </si>
  <si>
    <t>晴れ</t>
  </si>
  <si>
    <t>雨</t>
  </si>
  <si>
    <t>猛暑</t>
  </si>
  <si>
    <t>並</t>
  </si>
  <si>
    <t>冷夏</t>
  </si>
  <si>
    <t>＊RETURN</t>
  </si>
  <si>
    <t>収益率×確率</t>
  </si>
  <si>
    <t>リターン</t>
  </si>
  <si>
    <t>＊RISK</t>
  </si>
  <si>
    <t>偏差の2乗</t>
  </si>
  <si>
    <t>偏差の2乗×確率</t>
  </si>
  <si>
    <r>
      <t>P</t>
    </r>
    <r>
      <rPr>
        <b/>
        <vertAlign val="subscript"/>
        <sz val="11"/>
        <rFont val="ＭＳ Ｐゴシック"/>
        <family val="3"/>
      </rPr>
      <t>1</t>
    </r>
    <r>
      <rPr>
        <b/>
        <sz val="11"/>
        <rFont val="ＭＳ Ｐゴシック"/>
        <family val="0"/>
      </rPr>
      <t>×r</t>
    </r>
    <r>
      <rPr>
        <b/>
        <vertAlign val="subscript"/>
        <sz val="11"/>
        <rFont val="ＭＳ Ｐゴシック"/>
        <family val="3"/>
      </rPr>
      <t>1</t>
    </r>
    <r>
      <rPr>
        <b/>
        <sz val="11"/>
        <rFont val="ＭＳ Ｐゴシック"/>
        <family val="0"/>
      </rPr>
      <t xml:space="preserve"> +P</t>
    </r>
    <r>
      <rPr>
        <b/>
        <vertAlign val="subscript"/>
        <sz val="11"/>
        <rFont val="ＭＳ Ｐゴシック"/>
        <family val="3"/>
      </rPr>
      <t>2</t>
    </r>
    <r>
      <rPr>
        <b/>
        <sz val="11"/>
        <rFont val="ＭＳ Ｐゴシック"/>
        <family val="0"/>
      </rPr>
      <t>×r</t>
    </r>
    <r>
      <rPr>
        <b/>
        <vertAlign val="subscript"/>
        <sz val="11"/>
        <rFont val="ＭＳ Ｐゴシック"/>
        <family val="3"/>
      </rPr>
      <t>2</t>
    </r>
    <r>
      <rPr>
        <b/>
        <sz val="11"/>
        <rFont val="ＭＳ Ｐゴシック"/>
        <family val="0"/>
      </rPr>
      <t xml:space="preserve"> + P</t>
    </r>
    <r>
      <rPr>
        <b/>
        <vertAlign val="subscript"/>
        <sz val="11"/>
        <rFont val="ＭＳ Ｐゴシック"/>
        <family val="3"/>
      </rPr>
      <t>3</t>
    </r>
    <r>
      <rPr>
        <b/>
        <sz val="11"/>
        <rFont val="ＭＳ Ｐゴシック"/>
        <family val="0"/>
      </rPr>
      <t xml:space="preserve"> ×r</t>
    </r>
    <r>
      <rPr>
        <b/>
        <vertAlign val="subscript"/>
        <sz val="11"/>
        <rFont val="ＭＳ Ｐゴシック"/>
        <family val="3"/>
      </rPr>
      <t>3</t>
    </r>
  </si>
  <si>
    <t>確率ｐ</t>
  </si>
  <si>
    <t>（可能性）</t>
  </si>
  <si>
    <t>収益率r%</t>
  </si>
  <si>
    <t>曇り</t>
  </si>
  <si>
    <t>＊花屋のリターン</t>
  </si>
  <si>
    <t>＊エアコンのリターン</t>
  </si>
  <si>
    <t>＊アプローチのリターン</t>
  </si>
  <si>
    <t>△（友達）</t>
  </si>
  <si>
    <t>×！（対象外）</t>
  </si>
  <si>
    <t>OK!（Lover)</t>
  </si>
  <si>
    <t>満足度r%</t>
  </si>
  <si>
    <t>リターンの変動性（バラツキ）</t>
  </si>
  <si>
    <t>期待投資収益率（期待収益率）、期待値、　平均値</t>
  </si>
  <si>
    <t>V（ｒ）＝</t>
  </si>
  <si>
    <r>
      <t>P</t>
    </r>
    <r>
      <rPr>
        <b/>
        <vertAlign val="subscript"/>
        <sz val="11"/>
        <color indexed="10"/>
        <rFont val="ＭＳ Ｐゴシック"/>
        <family val="3"/>
      </rPr>
      <t>1</t>
    </r>
    <r>
      <rPr>
        <b/>
        <sz val="11"/>
        <color indexed="10"/>
        <rFont val="ＭＳ Ｐゴシック"/>
        <family val="3"/>
      </rPr>
      <t>×(r</t>
    </r>
    <r>
      <rPr>
        <b/>
        <vertAlign val="subscript"/>
        <sz val="11"/>
        <color indexed="10"/>
        <rFont val="ＭＳ Ｐゴシック"/>
        <family val="3"/>
      </rPr>
      <t>1</t>
    </r>
    <r>
      <rPr>
        <b/>
        <sz val="11"/>
        <color indexed="10"/>
        <rFont val="ＭＳ Ｐゴシック"/>
        <family val="3"/>
      </rPr>
      <t>- Return)</t>
    </r>
    <r>
      <rPr>
        <b/>
        <vertAlign val="superscript"/>
        <sz val="11"/>
        <color indexed="10"/>
        <rFont val="ＭＳ Ｐゴシック"/>
        <family val="3"/>
      </rPr>
      <t>2</t>
    </r>
    <r>
      <rPr>
        <b/>
        <sz val="11"/>
        <color indexed="10"/>
        <rFont val="ＭＳ Ｐゴシック"/>
        <family val="3"/>
      </rPr>
      <t>+ P</t>
    </r>
    <r>
      <rPr>
        <b/>
        <vertAlign val="subscript"/>
        <sz val="11"/>
        <color indexed="10"/>
        <rFont val="ＭＳ Ｐゴシック"/>
        <family val="3"/>
      </rPr>
      <t>2</t>
    </r>
    <r>
      <rPr>
        <b/>
        <sz val="11"/>
        <color indexed="10"/>
        <rFont val="ＭＳ Ｐゴシック"/>
        <family val="3"/>
      </rPr>
      <t>×(r</t>
    </r>
    <r>
      <rPr>
        <b/>
        <vertAlign val="subscript"/>
        <sz val="11"/>
        <color indexed="10"/>
        <rFont val="ＭＳ Ｐゴシック"/>
        <family val="3"/>
      </rPr>
      <t>2</t>
    </r>
    <r>
      <rPr>
        <b/>
        <sz val="11"/>
        <color indexed="10"/>
        <rFont val="ＭＳ Ｐゴシック"/>
        <family val="3"/>
      </rPr>
      <t xml:space="preserve"> -Return)</t>
    </r>
    <r>
      <rPr>
        <b/>
        <vertAlign val="superscript"/>
        <sz val="11"/>
        <color indexed="10"/>
        <rFont val="ＭＳ Ｐゴシック"/>
        <family val="3"/>
      </rPr>
      <t>2</t>
    </r>
    <r>
      <rPr>
        <b/>
        <sz val="11"/>
        <color indexed="10"/>
        <rFont val="ＭＳ Ｐゴシック"/>
        <family val="3"/>
      </rPr>
      <t>+ P</t>
    </r>
    <r>
      <rPr>
        <b/>
        <vertAlign val="subscript"/>
        <sz val="11"/>
        <color indexed="10"/>
        <rFont val="ＭＳ Ｐゴシック"/>
        <family val="3"/>
      </rPr>
      <t>3</t>
    </r>
    <r>
      <rPr>
        <b/>
        <sz val="11"/>
        <color indexed="10"/>
        <rFont val="ＭＳ Ｐゴシック"/>
        <family val="3"/>
      </rPr>
      <t>×（r</t>
    </r>
    <r>
      <rPr>
        <b/>
        <vertAlign val="subscript"/>
        <sz val="11"/>
        <color indexed="10"/>
        <rFont val="ＭＳ Ｐゴシック"/>
        <family val="3"/>
      </rPr>
      <t>3</t>
    </r>
    <r>
      <rPr>
        <b/>
        <sz val="11"/>
        <color indexed="10"/>
        <rFont val="ＭＳ Ｐゴシック"/>
        <family val="3"/>
      </rPr>
      <t>-Return)</t>
    </r>
    <r>
      <rPr>
        <b/>
        <vertAlign val="superscript"/>
        <sz val="11"/>
        <color indexed="10"/>
        <rFont val="ＭＳ Ｐゴシック"/>
        <family val="3"/>
      </rPr>
      <t>2</t>
    </r>
  </si>
  <si>
    <t>＊エアコンのリスク</t>
  </si>
  <si>
    <t>（収益率-リターン）の2乗</t>
  </si>
  <si>
    <t>偏差の2乗：</t>
  </si>
  <si>
    <t>確率×偏差の2乗</t>
  </si>
  <si>
    <t>リスク</t>
  </si>
  <si>
    <t>＊リターン（Return)</t>
  </si>
  <si>
    <t>* リスク（Risk)</t>
  </si>
  <si>
    <t>＊花屋のリスク</t>
  </si>
  <si>
    <t>＊アプローチのリスク</t>
  </si>
  <si>
    <t>√V＝σ</t>
  </si>
  <si>
    <t>確率×収益率の偏差</t>
  </si>
  <si>
    <t>分散（variance：V) 又は  標準偏差(standard deviation: σ)</t>
  </si>
  <si>
    <t>リスク＝</t>
  </si>
  <si>
    <t>確率</t>
  </si>
  <si>
    <t>％</t>
  </si>
  <si>
    <t>（バラツキ）</t>
  </si>
  <si>
    <t>E(ｒ）＝</t>
  </si>
  <si>
    <t>リターン＝</t>
  </si>
  <si>
    <t>期待投資収益率　E(r ）</t>
  </si>
  <si>
    <t>分散V(r )</t>
  </si>
  <si>
    <t>標準偏差σ(r )</t>
  </si>
  <si>
    <t>√V＝σ</t>
  </si>
  <si>
    <t>%</t>
  </si>
  <si>
    <t>分散V</t>
  </si>
  <si>
    <t>標準偏差σ</t>
  </si>
  <si>
    <t>期待投資収益率（期待収益率）、期待値、平均値</t>
  </si>
  <si>
    <t>こちらに各自の株価データ貼り付け</t>
  </si>
  <si>
    <r>
      <t>P</t>
    </r>
    <r>
      <rPr>
        <b/>
        <vertAlign val="subscript"/>
        <sz val="12"/>
        <rFont val="ＭＳ Ｐゴシック"/>
        <family val="3"/>
      </rPr>
      <t>1</t>
    </r>
    <r>
      <rPr>
        <b/>
        <sz val="12"/>
        <rFont val="ＭＳ Ｐゴシック"/>
        <family val="3"/>
      </rPr>
      <t>×r</t>
    </r>
    <r>
      <rPr>
        <b/>
        <vertAlign val="subscript"/>
        <sz val="12"/>
        <rFont val="ＭＳ Ｐゴシック"/>
        <family val="3"/>
      </rPr>
      <t>1</t>
    </r>
    <r>
      <rPr>
        <b/>
        <sz val="12"/>
        <rFont val="ＭＳ Ｐゴシック"/>
        <family val="3"/>
      </rPr>
      <t xml:space="preserve"> +P</t>
    </r>
    <r>
      <rPr>
        <b/>
        <vertAlign val="subscript"/>
        <sz val="12"/>
        <rFont val="ＭＳ Ｐゴシック"/>
        <family val="3"/>
      </rPr>
      <t>2</t>
    </r>
    <r>
      <rPr>
        <b/>
        <sz val="12"/>
        <rFont val="ＭＳ Ｐゴシック"/>
        <family val="3"/>
      </rPr>
      <t>×r</t>
    </r>
    <r>
      <rPr>
        <b/>
        <vertAlign val="subscript"/>
        <sz val="12"/>
        <rFont val="ＭＳ Ｐゴシック"/>
        <family val="3"/>
      </rPr>
      <t>2</t>
    </r>
    <r>
      <rPr>
        <b/>
        <sz val="12"/>
        <rFont val="ＭＳ Ｐゴシック"/>
        <family val="3"/>
      </rPr>
      <t xml:space="preserve"> + P</t>
    </r>
    <r>
      <rPr>
        <b/>
        <vertAlign val="subscript"/>
        <sz val="12"/>
        <rFont val="ＭＳ Ｐゴシック"/>
        <family val="3"/>
      </rPr>
      <t>3</t>
    </r>
    <r>
      <rPr>
        <b/>
        <sz val="12"/>
        <rFont val="ＭＳ Ｐゴシック"/>
        <family val="3"/>
      </rPr>
      <t xml:space="preserve"> ×r</t>
    </r>
    <r>
      <rPr>
        <b/>
        <vertAlign val="subscript"/>
        <sz val="12"/>
        <rFont val="ＭＳ Ｐゴシック"/>
        <family val="3"/>
      </rPr>
      <t>3</t>
    </r>
  </si>
  <si>
    <t>それぞれの重みを加えていく</t>
  </si>
  <si>
    <t>（バラツキ）</t>
  </si>
  <si>
    <t>（個々の重みを加重する）</t>
  </si>
  <si>
    <t>あるリターン＝</t>
  </si>
  <si>
    <t>（個々の重みを加えていく）</t>
  </si>
  <si>
    <t>あるリスク＝</t>
  </si>
  <si>
    <t>白セルに数値を入力してください</t>
  </si>
  <si>
    <r>
      <t>＊データでみる</t>
    </r>
    <r>
      <rPr>
        <b/>
        <sz val="14"/>
        <color indexed="12"/>
        <rFont val="ＭＳ Ｐゴシック"/>
        <family val="3"/>
      </rPr>
      <t>リターン（平均）</t>
    </r>
    <r>
      <rPr>
        <b/>
        <sz val="14"/>
        <color indexed="23"/>
        <rFont val="ＭＳ Ｐゴシック"/>
        <family val="3"/>
      </rPr>
      <t>と</t>
    </r>
    <r>
      <rPr>
        <b/>
        <sz val="14"/>
        <color indexed="14"/>
        <rFont val="ＭＳ Ｐゴシック"/>
        <family val="3"/>
      </rPr>
      <t>リスク（標準偏差）</t>
    </r>
  </si>
  <si>
    <t>*ポートフォリオのリターン（２つの資産・事業）</t>
  </si>
  <si>
    <t>Return　of Portfolio</t>
  </si>
  <si>
    <t>ポートフォリオの</t>
  </si>
  <si>
    <t>リターン＝</t>
  </si>
  <si>
    <t>＊エアコンのリターン　A</t>
  </si>
  <si>
    <t>＊空気清浄機のリターン　B</t>
  </si>
  <si>
    <t>Aのリターン×割合　＋</t>
  </si>
  <si>
    <t>+ Bのリターン × 割合</t>
  </si>
  <si>
    <t>ポートフォリオ</t>
  </si>
  <si>
    <t>A資産</t>
  </si>
  <si>
    <t>B資産</t>
  </si>
  <si>
    <t>組み合わせ比率</t>
  </si>
  <si>
    <t>個々のリターン</t>
  </si>
  <si>
    <t>ポートフォリオの収益率％＝</t>
  </si>
  <si>
    <t>％</t>
  </si>
  <si>
    <t>A資産リターン×組み入れ比率＋B資産リターン×組み入れ比率</t>
  </si>
  <si>
    <t>*ポートフォリオのリターン（複数の資産・事業）</t>
  </si>
  <si>
    <t>MULTI　Asset&amp;Project</t>
  </si>
  <si>
    <t>＊ポートフォリオ１のリターン　A</t>
  </si>
  <si>
    <t>＊乾燥機のリターン　C</t>
  </si>
  <si>
    <t>ポートフォリオ１</t>
  </si>
  <si>
    <t>C資産</t>
  </si>
  <si>
    <t>＊ポートフォリオのリスク（２つの資産）</t>
  </si>
  <si>
    <t>偏差の２乗</t>
  </si>
  <si>
    <t>偏差の２乗×確率</t>
  </si>
  <si>
    <t>％</t>
  </si>
  <si>
    <t>リスクV</t>
  </si>
  <si>
    <t>σ</t>
  </si>
  <si>
    <t>共分散（Covariance)</t>
  </si>
  <si>
    <t>２つの資産・事業の関係の強さを表すもの</t>
  </si>
  <si>
    <t>プラスは同じ性質</t>
  </si>
  <si>
    <t>マイナスは逆の性質</t>
  </si>
  <si>
    <t>０に近いと、弱い関係</t>
  </si>
  <si>
    <t>０から離れていると、強い関係</t>
  </si>
  <si>
    <t>COVAR関数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</si>
</sst>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_ "/>
    <numFmt numFmtId="179" formatCode="0.000_ "/>
    <numFmt numFmtId="180" formatCode="0.0000_ "/>
  </numFmts>
  <fonts count="51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b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2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0"/>
      <color indexed="48"/>
      <name val="ＭＳ Ｐゴシック"/>
      <family val="3"/>
    </font>
    <font>
      <b/>
      <sz val="11"/>
      <color indexed="48"/>
      <name val="ＭＳ Ｐゴシック"/>
      <family val="3"/>
    </font>
    <font>
      <b/>
      <sz val="10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vertAlign val="superscript"/>
      <sz val="11"/>
      <color indexed="10"/>
      <name val="ＭＳ Ｐゴシック"/>
      <family val="3"/>
    </font>
    <font>
      <b/>
      <sz val="10"/>
      <color indexed="14"/>
      <name val="ＭＳ Ｐゴシック"/>
      <family val="3"/>
    </font>
    <font>
      <b/>
      <vertAlign val="superscript"/>
      <sz val="10"/>
      <color indexed="14"/>
      <name val="ＭＳ Ｐゴシック"/>
      <family val="3"/>
    </font>
    <font>
      <b/>
      <sz val="9"/>
      <color indexed="4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12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12"/>
      <name val="HGS正楷書体"/>
      <family val="3"/>
    </font>
    <font>
      <b/>
      <sz val="18"/>
      <color indexed="10"/>
      <name val="HGP正楷書体"/>
      <family val="3"/>
    </font>
    <font>
      <sz val="9"/>
      <name val="ＭＳ Ｐゴシック"/>
      <family val="3"/>
    </font>
    <font>
      <b/>
      <vertAlign val="subscript"/>
      <sz val="11"/>
      <name val="ＭＳ Ｐゴシック"/>
      <family val="3"/>
    </font>
    <font>
      <b/>
      <vertAlign val="subscript"/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6"/>
      <name val="ＭＳ Ｐゴシック"/>
      <family val="3"/>
    </font>
    <font>
      <b/>
      <sz val="11"/>
      <color indexed="14"/>
      <name val="ＭＳ Ｐゴシック"/>
      <family val="3"/>
    </font>
    <font>
      <sz val="11"/>
      <color indexed="14"/>
      <name val="ＭＳ Ｐゴシック"/>
      <family val="3"/>
    </font>
    <font>
      <b/>
      <sz val="16"/>
      <color indexed="14"/>
      <name val="ＭＳ Ｐゴシック"/>
      <family val="3"/>
    </font>
    <font>
      <b/>
      <sz val="11"/>
      <color indexed="58"/>
      <name val="ＭＳ Ｐゴシック"/>
      <family val="3"/>
    </font>
    <font>
      <b/>
      <sz val="14"/>
      <color indexed="12"/>
      <name val="ＭＳ Ｐゴシック"/>
      <family val="3"/>
    </font>
    <font>
      <b/>
      <vertAlign val="subscript"/>
      <sz val="12"/>
      <name val="ＭＳ Ｐゴシック"/>
      <family val="3"/>
    </font>
    <font>
      <sz val="12"/>
      <name val="ＭＳ Ｐゴシック"/>
      <family val="3"/>
    </font>
    <font>
      <sz val="11"/>
      <color indexed="12"/>
      <name val="ＭＳ Ｐゴシック"/>
      <family val="3"/>
    </font>
    <font>
      <b/>
      <sz val="12"/>
      <color indexed="14"/>
      <name val="ＭＳ Ｐゴシック"/>
      <family val="3"/>
    </font>
    <font>
      <sz val="12"/>
      <color indexed="14"/>
      <name val="ＭＳ Ｐゴシック"/>
      <family val="3"/>
    </font>
    <font>
      <b/>
      <i/>
      <sz val="11"/>
      <color indexed="23"/>
      <name val="ＭＳ Ｐゴシック"/>
      <family val="3"/>
    </font>
    <font>
      <b/>
      <sz val="14"/>
      <color indexed="23"/>
      <name val="ＭＳ Ｐゴシック"/>
      <family val="3"/>
    </font>
    <font>
      <b/>
      <sz val="14"/>
      <color indexed="14"/>
      <name val="ＭＳ Ｐゴシック"/>
      <family val="3"/>
    </font>
    <font>
      <b/>
      <sz val="18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8"/>
      <name val="ＭＳ Ｐゴシック"/>
      <family val="3"/>
    </font>
    <font>
      <b/>
      <sz val="18"/>
      <color indexed="10"/>
      <name val="ＭＳ Ｐゴシック"/>
      <family val="3"/>
    </font>
    <font>
      <b/>
      <sz val="11"/>
      <color indexed="53"/>
      <name val="ＭＳ Ｐゴシック"/>
      <family val="3"/>
    </font>
    <font>
      <b/>
      <sz val="8"/>
      <name val="ＭＳ Ｐゴシック"/>
      <family val="2"/>
    </font>
  </fonts>
  <fills count="1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8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>
      <left style="thin">
        <color indexed="35"/>
      </left>
      <right style="thin">
        <color indexed="35"/>
      </right>
      <top style="thin">
        <color indexed="35"/>
      </top>
      <bottom style="thin">
        <color indexed="35"/>
      </bottom>
    </border>
    <border>
      <left style="thin">
        <color indexed="35"/>
      </left>
      <right style="thin">
        <color indexed="35"/>
      </right>
      <top style="thin">
        <color indexed="35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5"/>
      </left>
      <right style="thin">
        <color indexed="35"/>
      </right>
      <top style="double">
        <color indexed="35"/>
      </top>
      <bottom style="thin">
        <color indexed="35"/>
      </bottom>
    </border>
    <border>
      <left style="thin">
        <color indexed="35"/>
      </left>
      <right style="double">
        <color indexed="35"/>
      </right>
      <top style="double">
        <color indexed="35"/>
      </top>
      <bottom style="thin">
        <color indexed="35"/>
      </bottom>
    </border>
    <border>
      <left style="thin">
        <color indexed="35"/>
      </left>
      <right style="double">
        <color indexed="35"/>
      </right>
      <top style="thin">
        <color indexed="35"/>
      </top>
      <bottom style="thin">
        <color indexed="35"/>
      </bottom>
    </border>
    <border>
      <left style="thin">
        <color indexed="35"/>
      </left>
      <right style="double">
        <color indexed="35"/>
      </right>
      <top style="thin">
        <color indexed="35"/>
      </top>
      <bottom>
        <color indexed="63"/>
      </bottom>
    </border>
    <border>
      <left style="thin">
        <color indexed="35"/>
      </left>
      <right style="thin">
        <color indexed="35"/>
      </right>
      <top style="thin">
        <color indexed="35"/>
      </top>
      <bottom style="double">
        <color indexed="35"/>
      </bottom>
    </border>
    <border>
      <left style="thin">
        <color indexed="14"/>
      </left>
      <right style="thin">
        <color indexed="14"/>
      </right>
      <top style="double">
        <color indexed="14"/>
      </top>
      <bottom style="thin">
        <color indexed="14"/>
      </bottom>
    </border>
    <border>
      <left style="thin">
        <color indexed="14"/>
      </left>
      <right style="double">
        <color indexed="14"/>
      </right>
      <top style="double">
        <color indexed="14"/>
      </top>
      <bottom style="thin">
        <color indexed="14"/>
      </bottom>
    </border>
    <border>
      <left style="thin">
        <color indexed="14"/>
      </left>
      <right style="double">
        <color indexed="14"/>
      </right>
      <top style="thin">
        <color indexed="14"/>
      </top>
      <bottom style="thin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14"/>
      </bottom>
    </border>
    <border>
      <left style="thin">
        <color indexed="14"/>
      </left>
      <right style="double">
        <color indexed="14"/>
      </right>
      <top style="thin">
        <color indexed="14"/>
      </top>
      <bottom>
        <color indexed="63"/>
      </bottom>
    </border>
    <border>
      <left style="double">
        <color indexed="35"/>
      </left>
      <right style="thin">
        <color indexed="35"/>
      </right>
      <top style="double">
        <color indexed="35"/>
      </top>
      <bottom style="thin">
        <color indexed="35"/>
      </bottom>
    </border>
    <border>
      <left style="double">
        <color indexed="35"/>
      </left>
      <right style="thin">
        <color indexed="35"/>
      </right>
      <top style="thin">
        <color indexed="35"/>
      </top>
      <bottom style="thin">
        <color indexed="35"/>
      </bottom>
    </border>
    <border>
      <left style="double">
        <color indexed="35"/>
      </left>
      <right style="thin">
        <color indexed="35"/>
      </right>
      <top style="thin">
        <color indexed="35"/>
      </top>
      <bottom>
        <color indexed="63"/>
      </bottom>
    </border>
    <border>
      <left style="double">
        <color indexed="35"/>
      </left>
      <right style="thin">
        <color indexed="35"/>
      </right>
      <top style="thin">
        <color indexed="35"/>
      </top>
      <bottom style="double">
        <color indexed="35"/>
      </bottom>
    </border>
    <border>
      <left style="double">
        <color indexed="14"/>
      </left>
      <right style="thin">
        <color indexed="14"/>
      </right>
      <top style="double">
        <color indexed="14"/>
      </top>
      <bottom style="thin">
        <color indexed="14"/>
      </bottom>
    </border>
    <border>
      <left style="double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double">
        <color indexed="14"/>
      </left>
      <right style="thin">
        <color indexed="14"/>
      </right>
      <top style="thin">
        <color indexed="14"/>
      </top>
      <bottom style="double">
        <color indexed="1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15"/>
      </left>
      <right>
        <color indexed="63"/>
      </right>
      <top style="medium">
        <color indexed="15"/>
      </top>
      <bottom>
        <color indexed="63"/>
      </bottom>
    </border>
    <border>
      <left>
        <color indexed="63"/>
      </left>
      <right>
        <color indexed="63"/>
      </right>
      <top style="medium">
        <color indexed="15"/>
      </top>
      <bottom>
        <color indexed="63"/>
      </bottom>
    </border>
    <border>
      <left>
        <color indexed="63"/>
      </left>
      <right style="medium">
        <color indexed="15"/>
      </right>
      <top style="medium">
        <color indexed="15"/>
      </top>
      <bottom>
        <color indexed="63"/>
      </bottom>
    </border>
    <border>
      <left style="medium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5"/>
      </right>
      <top>
        <color indexed="63"/>
      </top>
      <bottom>
        <color indexed="63"/>
      </bottom>
    </border>
    <border>
      <left style="medium">
        <color indexed="15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 style="medium">
        <color indexed="15"/>
      </right>
      <top>
        <color indexed="63"/>
      </top>
      <bottom style="medium">
        <color indexed="15"/>
      </bottom>
    </border>
    <border>
      <left style="medium">
        <color indexed="45"/>
      </left>
      <right>
        <color indexed="63"/>
      </right>
      <top style="medium">
        <color indexed="45"/>
      </top>
      <bottom>
        <color indexed="63"/>
      </bottom>
    </border>
    <border>
      <left>
        <color indexed="63"/>
      </left>
      <right>
        <color indexed="63"/>
      </right>
      <top style="medium">
        <color indexed="45"/>
      </top>
      <bottom>
        <color indexed="63"/>
      </bottom>
    </border>
    <border>
      <left>
        <color indexed="63"/>
      </left>
      <right style="medium">
        <color indexed="45"/>
      </right>
      <top style="medium">
        <color indexed="45"/>
      </top>
      <bottom>
        <color indexed="63"/>
      </bottom>
    </border>
    <border>
      <left style="medium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5"/>
      </right>
      <top>
        <color indexed="63"/>
      </top>
      <bottom>
        <color indexed="63"/>
      </bottom>
    </border>
    <border>
      <left style="medium">
        <color indexed="45"/>
      </left>
      <right>
        <color indexed="63"/>
      </right>
      <top>
        <color indexed="63"/>
      </top>
      <bottom style="medium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>
        <color indexed="63"/>
      </left>
      <right style="medium">
        <color indexed="45"/>
      </right>
      <top>
        <color indexed="63"/>
      </top>
      <bottom style="medium">
        <color indexed="4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11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 quotePrefix="1">
      <alignment vertical="center"/>
    </xf>
    <xf numFmtId="0" fontId="4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176" fontId="2" fillId="2" borderId="9" xfId="0" applyNumberFormat="1" applyFont="1" applyFill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178" fontId="2" fillId="0" borderId="4" xfId="0" applyNumberFormat="1" applyFont="1" applyBorder="1" applyAlignment="1">
      <alignment vertical="center"/>
    </xf>
    <xf numFmtId="178" fontId="2" fillId="0" borderId="5" xfId="0" applyNumberFormat="1" applyFont="1" applyBorder="1" applyAlignment="1">
      <alignment vertical="center"/>
    </xf>
    <xf numFmtId="178" fontId="8" fillId="0" borderId="3" xfId="0" applyNumberFormat="1" applyFont="1" applyBorder="1" applyAlignment="1">
      <alignment vertical="center"/>
    </xf>
    <xf numFmtId="178" fontId="10" fillId="0" borderId="3" xfId="0" applyNumberFormat="1" applyFont="1" applyBorder="1" applyAlignment="1">
      <alignment vertical="center"/>
    </xf>
    <xf numFmtId="178" fontId="10" fillId="0" borderId="1" xfId="0" applyNumberFormat="1" applyFont="1" applyBorder="1" applyAlignment="1">
      <alignment vertical="center"/>
    </xf>
    <xf numFmtId="178" fontId="6" fillId="0" borderId="1" xfId="0" applyNumberFormat="1" applyFont="1" applyBorder="1" applyAlignment="1">
      <alignment vertical="center"/>
    </xf>
    <xf numFmtId="178" fontId="2" fillId="2" borderId="9" xfId="0" applyNumberFormat="1" applyFont="1" applyFill="1" applyBorder="1" applyAlignment="1">
      <alignment vertical="center"/>
    </xf>
    <xf numFmtId="178" fontId="2" fillId="2" borderId="10" xfId="0" applyNumberFormat="1" applyFont="1" applyFill="1" applyBorder="1" applyAlignment="1">
      <alignment vertical="center"/>
    </xf>
    <xf numFmtId="178" fontId="18" fillId="0" borderId="5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8" fontId="16" fillId="0" borderId="5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8" fontId="13" fillId="3" borderId="12" xfId="0" applyNumberFormat="1" applyFont="1" applyFill="1" applyBorder="1" applyAlignment="1">
      <alignment vertical="center"/>
    </xf>
    <xf numFmtId="177" fontId="13" fillId="3" borderId="13" xfId="0" applyNumberFormat="1" applyFont="1" applyFill="1" applyBorder="1" applyAlignment="1">
      <alignment vertical="center"/>
    </xf>
    <xf numFmtId="178" fontId="13" fillId="4" borderId="12" xfId="0" applyNumberFormat="1" applyFont="1" applyFill="1" applyBorder="1" applyAlignment="1">
      <alignment vertical="center"/>
    </xf>
    <xf numFmtId="177" fontId="13" fillId="4" borderId="13" xfId="0" applyNumberFormat="1" applyFont="1" applyFill="1" applyBorder="1" applyAlignment="1">
      <alignment vertical="center"/>
    </xf>
    <xf numFmtId="178" fontId="20" fillId="0" borderId="1" xfId="0" applyNumberFormat="1" applyFont="1" applyBorder="1" applyAlignment="1">
      <alignment vertical="center"/>
    </xf>
    <xf numFmtId="178" fontId="7" fillId="0" borderId="5" xfId="0" applyNumberFormat="1" applyFont="1" applyBorder="1" applyAlignment="1">
      <alignment vertical="center"/>
    </xf>
    <xf numFmtId="178" fontId="21" fillId="4" borderId="12" xfId="0" applyNumberFormat="1" applyFont="1" applyFill="1" applyBorder="1" applyAlignment="1">
      <alignment vertical="center"/>
    </xf>
    <xf numFmtId="177" fontId="21" fillId="4" borderId="13" xfId="0" applyNumberFormat="1" applyFont="1" applyFill="1" applyBorder="1" applyAlignment="1">
      <alignment vertical="center"/>
    </xf>
    <xf numFmtId="176" fontId="2" fillId="5" borderId="14" xfId="0" applyNumberFormat="1" applyFont="1" applyFill="1" applyBorder="1" applyAlignment="1">
      <alignment vertical="center"/>
    </xf>
    <xf numFmtId="178" fontId="2" fillId="5" borderId="14" xfId="0" applyNumberFormat="1" applyFont="1" applyFill="1" applyBorder="1" applyAlignment="1">
      <alignment vertical="center"/>
    </xf>
    <xf numFmtId="176" fontId="2" fillId="5" borderId="15" xfId="0" applyNumberFormat="1" applyFont="1" applyFill="1" applyBorder="1" applyAlignment="1">
      <alignment vertical="center"/>
    </xf>
    <xf numFmtId="178" fontId="2" fillId="5" borderId="15" xfId="0" applyNumberFormat="1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9" fillId="5" borderId="17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" fillId="6" borderId="18" xfId="0" applyFont="1" applyFill="1" applyBorder="1" applyAlignment="1">
      <alignment vertical="center"/>
    </xf>
    <xf numFmtId="178" fontId="3" fillId="6" borderId="18" xfId="0" applyNumberFormat="1" applyFont="1" applyFill="1" applyBorder="1" applyAlignment="1">
      <alignment vertical="center"/>
    </xf>
    <xf numFmtId="177" fontId="3" fillId="6" borderId="19" xfId="0" applyNumberFormat="1" applyFont="1" applyFill="1" applyBorder="1" applyAlignment="1">
      <alignment vertical="center"/>
    </xf>
    <xf numFmtId="177" fontId="2" fillId="7" borderId="20" xfId="0" applyNumberFormat="1" applyFont="1" applyFill="1" applyBorder="1" applyAlignment="1">
      <alignment vertical="center"/>
    </xf>
    <xf numFmtId="177" fontId="2" fillId="7" borderId="21" xfId="0" applyNumberFormat="1" applyFont="1" applyFill="1" applyBorder="1" applyAlignment="1">
      <alignment vertical="center"/>
    </xf>
    <xf numFmtId="176" fontId="2" fillId="5" borderId="22" xfId="0" applyNumberFormat="1" applyFont="1" applyFill="1" applyBorder="1" applyAlignment="1">
      <alignment vertical="center"/>
    </xf>
    <xf numFmtId="0" fontId="4" fillId="6" borderId="23" xfId="0" applyFont="1" applyFill="1" applyBorder="1" applyAlignment="1">
      <alignment vertical="center"/>
    </xf>
    <xf numFmtId="178" fontId="4" fillId="6" borderId="23" xfId="0" applyNumberFormat="1" applyFont="1" applyFill="1" applyBorder="1" applyAlignment="1">
      <alignment vertical="center"/>
    </xf>
    <xf numFmtId="177" fontId="4" fillId="6" borderId="24" xfId="0" applyNumberFormat="1" applyFont="1" applyFill="1" applyBorder="1" applyAlignment="1">
      <alignment vertical="center"/>
    </xf>
    <xf numFmtId="177" fontId="2" fillId="2" borderId="25" xfId="0" applyNumberFormat="1" applyFont="1" applyFill="1" applyBorder="1" applyAlignment="1">
      <alignment vertical="center"/>
    </xf>
    <xf numFmtId="176" fontId="2" fillId="2" borderId="26" xfId="0" applyNumberFormat="1" applyFont="1" applyFill="1" applyBorder="1" applyAlignment="1">
      <alignment vertical="center"/>
    </xf>
    <xf numFmtId="177" fontId="2" fillId="2" borderId="27" xfId="0" applyNumberFormat="1" applyFont="1" applyFill="1" applyBorder="1" applyAlignment="1">
      <alignment vertical="center"/>
    </xf>
    <xf numFmtId="0" fontId="12" fillId="5" borderId="8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178" fontId="2" fillId="0" borderId="16" xfId="0" applyNumberFormat="1" applyFont="1" applyBorder="1" applyAlignment="1">
      <alignment vertical="center"/>
    </xf>
    <xf numFmtId="0" fontId="2" fillId="8" borderId="28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2" fillId="8" borderId="34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vertical="center"/>
    </xf>
    <xf numFmtId="0" fontId="0" fillId="6" borderId="35" xfId="0" applyFill="1" applyBorder="1" applyAlignment="1">
      <alignment vertical="center"/>
    </xf>
    <xf numFmtId="0" fontId="3" fillId="3" borderId="36" xfId="0" applyFont="1" applyFill="1" applyBorder="1" applyAlignment="1">
      <alignment vertical="center"/>
    </xf>
    <xf numFmtId="0" fontId="4" fillId="2" borderId="3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8" borderId="37" xfId="0" applyFont="1" applyFill="1" applyBorder="1" applyAlignment="1">
      <alignment vertical="center"/>
    </xf>
    <xf numFmtId="0" fontId="3" fillId="6" borderId="35" xfId="0" applyFont="1" applyFill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5" fillId="0" borderId="38" xfId="0" applyFont="1" applyBorder="1" applyAlignment="1">
      <alignment vertical="center"/>
    </xf>
    <xf numFmtId="0" fontId="22" fillId="9" borderId="0" xfId="0" applyFont="1" applyFill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3" fillId="8" borderId="37" xfId="0" applyNumberFormat="1" applyFont="1" applyFill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177" fontId="2" fillId="3" borderId="40" xfId="0" applyNumberFormat="1" applyFont="1" applyFill="1" applyBorder="1" applyAlignment="1">
      <alignment vertical="center"/>
    </xf>
    <xf numFmtId="177" fontId="2" fillId="2" borderId="40" xfId="0" applyNumberFormat="1" applyFont="1" applyFill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177" fontId="2" fillId="0" borderId="39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35" xfId="0" applyBorder="1" applyAlignment="1">
      <alignment vertical="center"/>
    </xf>
    <xf numFmtId="0" fontId="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42" xfId="0" applyFont="1" applyFill="1" applyBorder="1" applyAlignment="1">
      <alignment vertical="center"/>
    </xf>
    <xf numFmtId="179" fontId="4" fillId="0" borderId="42" xfId="0" applyNumberFormat="1" applyFont="1" applyFill="1" applyBorder="1" applyAlignment="1">
      <alignment vertical="center"/>
    </xf>
    <xf numFmtId="0" fontId="3" fillId="3" borderId="43" xfId="0" applyFont="1" applyFill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0" fillId="8" borderId="35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2" fillId="0" borderId="38" xfId="0" applyFont="1" applyBorder="1" applyAlignment="1">
      <alignment vertical="center"/>
    </xf>
    <xf numFmtId="179" fontId="32" fillId="0" borderId="47" xfId="0" applyNumberFormat="1" applyFont="1" applyBorder="1" applyAlignment="1">
      <alignment vertical="center"/>
    </xf>
    <xf numFmtId="0" fontId="0" fillId="7" borderId="35" xfId="0" applyFill="1" applyBorder="1" applyAlignment="1">
      <alignment vertical="center"/>
    </xf>
    <xf numFmtId="0" fontId="4" fillId="3" borderId="36" xfId="0" applyFont="1" applyFill="1" applyBorder="1" applyAlignment="1">
      <alignment horizontal="right" vertical="center"/>
    </xf>
    <xf numFmtId="0" fontId="4" fillId="3" borderId="40" xfId="0" applyFont="1" applyFill="1" applyBorder="1" applyAlignment="1">
      <alignment vertical="center"/>
    </xf>
    <xf numFmtId="0" fontId="22" fillId="11" borderId="48" xfId="0" applyFont="1" applyFill="1" applyBorder="1" applyAlignment="1">
      <alignment vertical="center"/>
    </xf>
    <xf numFmtId="0" fontId="22" fillId="11" borderId="49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3" fillId="0" borderId="59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32" fillId="0" borderId="60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2" fillId="0" borderId="62" xfId="0" applyFont="1" applyBorder="1" applyAlignment="1">
      <alignment vertical="center"/>
    </xf>
    <xf numFmtId="0" fontId="0" fillId="0" borderId="61" xfId="0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2" fillId="0" borderId="64" xfId="0" applyFont="1" applyBorder="1" applyAlignment="1">
      <alignment vertical="center"/>
    </xf>
    <xf numFmtId="0" fontId="32" fillId="0" borderId="65" xfId="0" applyFont="1" applyBorder="1" applyAlignment="1">
      <alignment vertical="center"/>
    </xf>
    <xf numFmtId="0" fontId="3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7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11" borderId="35" xfId="0" applyFont="1" applyFill="1" applyBorder="1" applyAlignment="1">
      <alignment vertical="center"/>
    </xf>
    <xf numFmtId="0" fontId="32" fillId="0" borderId="35" xfId="0" applyFont="1" applyBorder="1" applyAlignment="1">
      <alignment vertical="center"/>
    </xf>
    <xf numFmtId="0" fontId="32" fillId="0" borderId="37" xfId="0" applyFont="1" applyBorder="1" applyAlignment="1">
      <alignment vertical="center"/>
    </xf>
    <xf numFmtId="0" fontId="22" fillId="9" borderId="35" xfId="0" applyFont="1" applyFill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" fillId="3" borderId="0" xfId="0" applyFont="1" applyFill="1" applyBorder="1" applyAlignment="1">
      <alignment vertical="center"/>
    </xf>
    <xf numFmtId="177" fontId="42" fillId="0" borderId="4" xfId="0" applyNumberFormat="1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3" fillId="3" borderId="66" xfId="0" applyFont="1" applyFill="1" applyBorder="1" applyAlignment="1">
      <alignment horizontal="center" vertical="center"/>
    </xf>
    <xf numFmtId="0" fontId="3" fillId="3" borderId="67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2" fillId="11" borderId="68" xfId="0" applyFont="1" applyFill="1" applyBorder="1" applyAlignment="1">
      <alignment horizontal="center" vertical="center"/>
    </xf>
    <xf numFmtId="0" fontId="22" fillId="11" borderId="48" xfId="0" applyFont="1" applyFill="1" applyBorder="1" applyAlignment="1">
      <alignment horizontal="center" vertical="center"/>
    </xf>
    <xf numFmtId="0" fontId="22" fillId="11" borderId="69" xfId="0" applyFont="1" applyFill="1" applyBorder="1" applyAlignment="1">
      <alignment horizontal="center" vertical="center"/>
    </xf>
    <xf numFmtId="0" fontId="22" fillId="11" borderId="38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22" fillId="9" borderId="70" xfId="0" applyFont="1" applyFill="1" applyBorder="1" applyAlignment="1">
      <alignment vertical="center"/>
    </xf>
    <xf numFmtId="0" fontId="22" fillId="9" borderId="71" xfId="0" applyFont="1" applyFill="1" applyBorder="1" applyAlignment="1">
      <alignment vertical="center"/>
    </xf>
    <xf numFmtId="0" fontId="22" fillId="9" borderId="72" xfId="0" applyFont="1" applyFill="1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47" fillId="3" borderId="36" xfId="0" applyFont="1" applyFill="1" applyBorder="1" applyAlignment="1">
      <alignment vertical="center" wrapText="1"/>
    </xf>
    <xf numFmtId="0" fontId="47" fillId="3" borderId="78" xfId="0" applyFont="1" applyFill="1" applyBorder="1" applyAlignment="1">
      <alignment horizontal="center" vertical="center" wrapText="1"/>
    </xf>
    <xf numFmtId="0" fontId="47" fillId="3" borderId="44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22" fillId="9" borderId="7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9" borderId="71" xfId="0" applyFont="1" applyFill="1" applyBorder="1" applyAlignment="1">
      <alignment vertical="center" wrapText="1"/>
    </xf>
    <xf numFmtId="0" fontId="22" fillId="9" borderId="72" xfId="0" applyFont="1" applyFill="1" applyBorder="1" applyAlignment="1">
      <alignment vertical="center" wrapText="1"/>
    </xf>
    <xf numFmtId="0" fontId="48" fillId="0" borderId="0" xfId="0" applyFont="1" applyAlignment="1">
      <alignment vertical="center"/>
    </xf>
    <xf numFmtId="0" fontId="2" fillId="10" borderId="35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7" borderId="79" xfId="0" applyFill="1" applyBorder="1" applyAlignment="1">
      <alignment vertical="center"/>
    </xf>
    <xf numFmtId="0" fontId="4" fillId="2" borderId="43" xfId="0" applyFont="1" applyFill="1" applyBorder="1" applyAlignment="1">
      <alignment vertical="center"/>
    </xf>
    <xf numFmtId="0" fontId="4" fillId="2" borderId="44" xfId="0" applyFont="1" applyFill="1" applyBorder="1" applyAlignment="1">
      <alignment vertical="center"/>
    </xf>
    <xf numFmtId="179" fontId="4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4</xdr:row>
      <xdr:rowOff>28575</xdr:rowOff>
    </xdr:from>
    <xdr:to>
      <xdr:col>4</xdr:col>
      <xdr:colOff>600075</xdr:colOff>
      <xdr:row>8</xdr:row>
      <xdr:rowOff>171450</xdr:rowOff>
    </xdr:to>
    <xdr:sp>
      <xdr:nvSpPr>
        <xdr:cNvPr id="1" name="AutoShape 3"/>
        <xdr:cNvSpPr>
          <a:spLocks/>
        </xdr:cNvSpPr>
      </xdr:nvSpPr>
      <xdr:spPr>
        <a:xfrm>
          <a:off x="4343400" y="838200"/>
          <a:ext cx="390525" cy="828675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5</xdr:row>
      <xdr:rowOff>19050</xdr:rowOff>
    </xdr:from>
    <xdr:to>
      <xdr:col>5</xdr:col>
      <xdr:colOff>600075</xdr:colOff>
      <xdr:row>9</xdr:row>
      <xdr:rowOff>171450</xdr:rowOff>
    </xdr:to>
    <xdr:sp>
      <xdr:nvSpPr>
        <xdr:cNvPr id="1" name="AutoShape 3"/>
        <xdr:cNvSpPr>
          <a:spLocks/>
        </xdr:cNvSpPr>
      </xdr:nvSpPr>
      <xdr:spPr>
        <a:xfrm>
          <a:off x="5048250" y="1000125"/>
          <a:ext cx="409575" cy="838200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8</xdr:row>
      <xdr:rowOff>57150</xdr:rowOff>
    </xdr:from>
    <xdr:to>
      <xdr:col>3</xdr:col>
      <xdr:colOff>628650</xdr:colOff>
      <xdr:row>10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295525" y="1524000"/>
          <a:ext cx="390525" cy="447675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8</xdr:row>
      <xdr:rowOff>47625</xdr:rowOff>
    </xdr:from>
    <xdr:to>
      <xdr:col>9</xdr:col>
      <xdr:colOff>676275</xdr:colOff>
      <xdr:row>10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6991350" y="1514475"/>
          <a:ext cx="390525" cy="438150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8</xdr:row>
      <xdr:rowOff>57150</xdr:rowOff>
    </xdr:from>
    <xdr:to>
      <xdr:col>3</xdr:col>
      <xdr:colOff>628650</xdr:colOff>
      <xdr:row>10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295525" y="1524000"/>
          <a:ext cx="390525" cy="447675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8</xdr:row>
      <xdr:rowOff>47625</xdr:rowOff>
    </xdr:from>
    <xdr:to>
      <xdr:col>9</xdr:col>
      <xdr:colOff>676275</xdr:colOff>
      <xdr:row>10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400925" y="1514475"/>
          <a:ext cx="390525" cy="438150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8</xdr:row>
      <xdr:rowOff>47625</xdr:rowOff>
    </xdr:from>
    <xdr:to>
      <xdr:col>3</xdr:col>
      <xdr:colOff>419100</xdr:colOff>
      <xdr:row>10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085975" y="1714500"/>
          <a:ext cx="390525" cy="447675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8</xdr:row>
      <xdr:rowOff>66675</xdr:rowOff>
    </xdr:from>
    <xdr:to>
      <xdr:col>9</xdr:col>
      <xdr:colOff>419100</xdr:colOff>
      <xdr:row>10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6134100" y="1733550"/>
          <a:ext cx="390525" cy="438150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8</xdr:row>
      <xdr:rowOff>47625</xdr:rowOff>
    </xdr:from>
    <xdr:to>
      <xdr:col>5</xdr:col>
      <xdr:colOff>514350</xdr:colOff>
      <xdr:row>10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3067050" y="1847850"/>
          <a:ext cx="733425" cy="409575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20"/>
  <sheetViews>
    <sheetView workbookViewId="0" topLeftCell="A1">
      <selection activeCell="B17" sqref="B17"/>
    </sheetView>
  </sheetViews>
  <sheetFormatPr defaultColWidth="9.00390625" defaultRowHeight="13.5"/>
  <cols>
    <col min="2" max="2" width="14.75390625" style="0" customWidth="1"/>
    <col min="3" max="3" width="15.00390625" style="0" customWidth="1"/>
    <col min="4" max="4" width="15.50390625" style="0" customWidth="1"/>
  </cols>
  <sheetData>
    <row r="1" ht="23.25">
      <c r="A1" s="95" t="s">
        <v>49</v>
      </c>
    </row>
    <row r="2" ht="13.5">
      <c r="B2" s="97" t="s">
        <v>68</v>
      </c>
    </row>
    <row r="3" ht="13.5">
      <c r="B3" s="97"/>
    </row>
    <row r="4" spans="2:4" s="78" customFormat="1" ht="13.5">
      <c r="B4" s="110" t="s">
        <v>7</v>
      </c>
      <c r="C4" s="110" t="s">
        <v>84</v>
      </c>
      <c r="D4" s="163" t="s">
        <v>50</v>
      </c>
    </row>
    <row r="5" spans="2:4" ht="13.5">
      <c r="B5" s="111">
        <v>10</v>
      </c>
      <c r="C5" s="111">
        <v>0.1</v>
      </c>
      <c r="D5" s="164">
        <f>B5*C5</f>
        <v>1</v>
      </c>
    </row>
    <row r="6" spans="2:6" ht="13.5">
      <c r="B6" s="111">
        <v>20</v>
      </c>
      <c r="C6" s="111">
        <v>0.2</v>
      </c>
      <c r="D6" s="164">
        <f>B6*C6</f>
        <v>4</v>
      </c>
      <c r="F6" s="166" t="s">
        <v>99</v>
      </c>
    </row>
    <row r="7" spans="2:4" ht="13.5">
      <c r="B7" s="111">
        <v>40</v>
      </c>
      <c r="C7" s="111">
        <v>0.3</v>
      </c>
      <c r="D7" s="164">
        <f>B7*C7</f>
        <v>12</v>
      </c>
    </row>
    <row r="8" spans="2:4" ht="13.5">
      <c r="B8" s="111">
        <v>50</v>
      </c>
      <c r="C8" s="111">
        <v>0.3</v>
      </c>
      <c r="D8" s="164">
        <f>B8*C8</f>
        <v>15</v>
      </c>
    </row>
    <row r="9" spans="2:4" ht="14.25" thickBot="1">
      <c r="B9" s="154">
        <v>80</v>
      </c>
      <c r="C9" s="154">
        <v>0.1</v>
      </c>
      <c r="D9" s="165">
        <f>B9*C9</f>
        <v>8</v>
      </c>
    </row>
    <row r="10" spans="2:4" ht="15" thickBot="1" thickTop="1">
      <c r="B10" s="124"/>
      <c r="C10" s="124">
        <f>SUM(C5:C9)</f>
        <v>1.0000000000000002</v>
      </c>
      <c r="D10" s="174">
        <f>SUM(D5:D9)</f>
        <v>40</v>
      </c>
    </row>
    <row r="11" spans="2:5" ht="14.25" thickBot="1">
      <c r="B11" s="176" t="s">
        <v>89</v>
      </c>
      <c r="C11" s="177"/>
      <c r="D11" s="175"/>
      <c r="E11" s="97" t="s">
        <v>85</v>
      </c>
    </row>
    <row r="14" spans="2:4" ht="14.25">
      <c r="B14" s="158" t="s">
        <v>102</v>
      </c>
      <c r="C14" s="159" t="s">
        <v>11</v>
      </c>
      <c r="D14" s="166" t="s">
        <v>101</v>
      </c>
    </row>
    <row r="15" spans="2:3" ht="14.25">
      <c r="B15" s="159"/>
      <c r="C15" s="159" t="s">
        <v>57</v>
      </c>
    </row>
    <row r="17" spans="2:4" ht="18.75">
      <c r="B17" s="155" t="s">
        <v>87</v>
      </c>
      <c r="C17" s="156" t="s">
        <v>98</v>
      </c>
      <c r="D17" s="157"/>
    </row>
    <row r="18" spans="2:4" ht="14.25">
      <c r="B18" s="157"/>
      <c r="C18" s="157"/>
      <c r="D18" s="157"/>
    </row>
    <row r="19" ht="14.25">
      <c r="D19" s="157"/>
    </row>
    <row r="20" ht="14.25">
      <c r="D20" s="157"/>
    </row>
  </sheetData>
  <mergeCells count="2">
    <mergeCell ref="D10:D11"/>
    <mergeCell ref="B11:C11"/>
  </mergeCells>
  <printOptions/>
  <pageMargins left="0.75" right="0.75" top="1" bottom="1" header="0.512" footer="0.512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G22"/>
  <sheetViews>
    <sheetView workbookViewId="0" topLeftCell="A1">
      <selection activeCell="C11" sqref="C11"/>
    </sheetView>
  </sheetViews>
  <sheetFormatPr defaultColWidth="9.00390625" defaultRowHeight="13.5"/>
  <cols>
    <col min="3" max="3" width="13.50390625" style="0" customWidth="1"/>
    <col min="4" max="4" width="15.875" style="0" customWidth="1"/>
    <col min="5" max="5" width="16.375" style="0" customWidth="1"/>
  </cols>
  <sheetData>
    <row r="1" ht="23.25">
      <c r="A1" s="98" t="s">
        <v>52</v>
      </c>
    </row>
    <row r="2" spans="2:6" ht="13.5">
      <c r="B2" s="113" t="s">
        <v>82</v>
      </c>
      <c r="C2" s="114"/>
      <c r="D2" s="114"/>
      <c r="E2" s="114"/>
      <c r="F2" s="114"/>
    </row>
    <row r="3" spans="2:6" ht="13.5">
      <c r="B3" s="113"/>
      <c r="C3" s="97" t="s">
        <v>67</v>
      </c>
      <c r="E3" s="114"/>
      <c r="F3" s="114"/>
    </row>
    <row r="4" spans="2:6" ht="13.5">
      <c r="B4" s="113"/>
      <c r="C4" s="97"/>
      <c r="E4" s="114"/>
      <c r="F4" s="114"/>
    </row>
    <row r="5" spans="2:5" s="78" customFormat="1" ht="13.5">
      <c r="B5" s="112" t="s">
        <v>7</v>
      </c>
      <c r="C5" s="112" t="s">
        <v>84</v>
      </c>
      <c r="D5" s="112" t="s">
        <v>53</v>
      </c>
      <c r="E5" s="160" t="s">
        <v>54</v>
      </c>
    </row>
    <row r="6" spans="2:5" ht="13.5">
      <c r="B6" s="111">
        <v>10</v>
      </c>
      <c r="C6" s="111">
        <v>0.1</v>
      </c>
      <c r="D6" s="111">
        <f>(B6-C$13)^2</f>
        <v>900</v>
      </c>
      <c r="E6" s="161">
        <f>D6*C6</f>
        <v>90</v>
      </c>
    </row>
    <row r="7" spans="2:7" ht="13.5">
      <c r="B7" s="111">
        <v>20</v>
      </c>
      <c r="C7" s="111">
        <v>0.2</v>
      </c>
      <c r="D7" s="111">
        <f>(B7-C$13)^2</f>
        <v>400</v>
      </c>
      <c r="E7" s="161">
        <f>D7*C7</f>
        <v>80</v>
      </c>
      <c r="G7" s="114" t="s">
        <v>99</v>
      </c>
    </row>
    <row r="8" spans="2:5" ht="13.5">
      <c r="B8" s="111">
        <v>40</v>
      </c>
      <c r="C8" s="111">
        <v>0.3</v>
      </c>
      <c r="D8" s="111">
        <f>(B8-C$13)^2</f>
        <v>0</v>
      </c>
      <c r="E8" s="161">
        <f>D8*C8</f>
        <v>0</v>
      </c>
    </row>
    <row r="9" spans="2:5" ht="13.5">
      <c r="B9" s="111">
        <v>50</v>
      </c>
      <c r="C9" s="111">
        <v>0.3</v>
      </c>
      <c r="D9" s="111">
        <f>(B9-C$13)^2</f>
        <v>100</v>
      </c>
      <c r="E9" s="161">
        <f>D9*C9</f>
        <v>30</v>
      </c>
    </row>
    <row r="10" spans="2:5" ht="14.25" thickBot="1">
      <c r="B10" s="111">
        <v>80</v>
      </c>
      <c r="C10" s="111">
        <v>0.1</v>
      </c>
      <c r="D10" s="154">
        <f>(B10-C$13)^2</f>
        <v>1600</v>
      </c>
      <c r="E10" s="162">
        <f>D10*C10</f>
        <v>160</v>
      </c>
    </row>
    <row r="11" spans="4:5" ht="14.25" thickTop="1">
      <c r="D11" s="3" t="s">
        <v>90</v>
      </c>
      <c r="E11" s="99">
        <f>SUM(E6:E10)</f>
        <v>360</v>
      </c>
    </row>
    <row r="12" spans="4:5" ht="14.25" thickBot="1">
      <c r="D12" s="3" t="s">
        <v>91</v>
      </c>
      <c r="E12" s="100">
        <f>SQRT(E11)</f>
        <v>18.973665961010276</v>
      </c>
    </row>
    <row r="13" spans="2:3" ht="14.25" thickBot="1">
      <c r="B13" s="101" t="s">
        <v>51</v>
      </c>
      <c r="C13" s="102">
        <f>Return!D10</f>
        <v>40</v>
      </c>
    </row>
    <row r="14" spans="2:3" ht="13.5">
      <c r="B14" s="171"/>
      <c r="C14" s="125"/>
    </row>
    <row r="16" spans="3:6" s="157" customFormat="1" ht="14.25">
      <c r="C16" s="168" t="s">
        <v>104</v>
      </c>
      <c r="D16" s="169" t="s">
        <v>81</v>
      </c>
      <c r="E16" s="169"/>
      <c r="F16" s="170" t="s">
        <v>103</v>
      </c>
    </row>
    <row r="17" spans="3:5" ht="13.5">
      <c r="C17" s="114"/>
      <c r="D17" s="167"/>
      <c r="E17" s="113" t="s">
        <v>100</v>
      </c>
    </row>
    <row r="20" spans="2:3" ht="16.5">
      <c r="B20" s="3" t="s">
        <v>69</v>
      </c>
      <c r="C20" s="3" t="s">
        <v>70</v>
      </c>
    </row>
    <row r="22" spans="2:3" ht="13.5">
      <c r="B22" s="3" t="s">
        <v>80</v>
      </c>
      <c r="C22" s="3"/>
    </row>
  </sheetData>
  <printOptions/>
  <pageMargins left="0.75" right="0.75" top="1" bottom="1" header="0.512" footer="0.512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E33"/>
  <sheetViews>
    <sheetView zoomScale="150" zoomScaleNormal="150" workbookViewId="0" topLeftCell="A1">
      <selection activeCell="E3" sqref="E3"/>
    </sheetView>
  </sheetViews>
  <sheetFormatPr defaultColWidth="9.00390625" defaultRowHeight="13.5"/>
  <cols>
    <col min="1" max="1" width="12.50390625" style="1" customWidth="1"/>
    <col min="2" max="2" width="11.50390625" style="1" customWidth="1"/>
    <col min="3" max="3" width="16.25390625" style="18" customWidth="1"/>
    <col min="4" max="4" width="14.625" style="17" customWidth="1"/>
    <col min="5" max="16384" width="9.00390625" style="1" customWidth="1"/>
  </cols>
  <sheetData>
    <row r="1" spans="1:4" ht="19.5" customHeight="1" thickBot="1">
      <c r="A1" s="47" t="s">
        <v>25</v>
      </c>
      <c r="B1" s="48"/>
      <c r="C1" s="66"/>
      <c r="D1" s="14" t="s">
        <v>16</v>
      </c>
    </row>
    <row r="2" spans="1:4" ht="15.75" customHeight="1" thickTop="1">
      <c r="A2" s="63"/>
      <c r="B2" s="64"/>
      <c r="C2" s="65"/>
      <c r="D2" s="172" t="s">
        <v>105</v>
      </c>
    </row>
    <row r="3" spans="1:4" ht="15.75" customHeight="1" thickBot="1">
      <c r="A3" s="46" t="s">
        <v>30</v>
      </c>
      <c r="B3" s="10"/>
      <c r="C3" s="19"/>
      <c r="D3" s="15"/>
    </row>
    <row r="4" spans="1:5" ht="14.25" thickTop="1">
      <c r="A4" s="67" t="s">
        <v>0</v>
      </c>
      <c r="B4" s="51" t="s">
        <v>1</v>
      </c>
      <c r="C4" s="52" t="s">
        <v>10</v>
      </c>
      <c r="D4" s="53" t="s">
        <v>11</v>
      </c>
      <c r="E4" s="5"/>
    </row>
    <row r="5" spans="1:5" ht="13.5">
      <c r="A5" s="68" t="s">
        <v>2</v>
      </c>
      <c r="B5" s="42">
        <v>0.33</v>
      </c>
      <c r="C5" s="43">
        <v>20</v>
      </c>
      <c r="D5" s="54">
        <f>B5*C5</f>
        <v>6.6000000000000005</v>
      </c>
      <c r="E5" s="5"/>
    </row>
    <row r="6" spans="1:5" ht="13.5">
      <c r="A6" s="68" t="s">
        <v>3</v>
      </c>
      <c r="B6" s="42">
        <v>0.33</v>
      </c>
      <c r="C6" s="43">
        <v>15</v>
      </c>
      <c r="D6" s="54">
        <f>B6*C6</f>
        <v>4.95</v>
      </c>
      <c r="E6" s="5"/>
    </row>
    <row r="7" spans="1:5" ht="13.5">
      <c r="A7" s="69" t="s">
        <v>4</v>
      </c>
      <c r="B7" s="44">
        <v>0.33</v>
      </c>
      <c r="C7" s="45">
        <v>-5</v>
      </c>
      <c r="D7" s="55">
        <f>B7*C7</f>
        <v>-1.6500000000000001</v>
      </c>
      <c r="E7" s="5"/>
    </row>
    <row r="8" spans="1:4" ht="13.5">
      <c r="A8" s="68"/>
      <c r="B8" s="42">
        <v>0</v>
      </c>
      <c r="C8" s="43"/>
      <c r="D8" s="55">
        <f>B8*C8</f>
        <v>0</v>
      </c>
    </row>
    <row r="9" spans="1:4" ht="14.25" thickBot="1">
      <c r="A9" s="70"/>
      <c r="B9" s="56">
        <v>0</v>
      </c>
      <c r="C9" s="45"/>
      <c r="D9" s="55">
        <f>B9*C9</f>
        <v>0</v>
      </c>
    </row>
    <row r="10" spans="1:4" ht="18" customHeight="1" thickBot="1" thickTop="1">
      <c r="A10" s="7"/>
      <c r="B10" s="11">
        <f>SUM(B5:B9)</f>
        <v>0.99</v>
      </c>
      <c r="C10" s="34" t="s">
        <v>26</v>
      </c>
      <c r="D10" s="35">
        <f>SUM(D5:D9)</f>
        <v>9.9</v>
      </c>
    </row>
    <row r="11" spans="2:4" ht="13.5">
      <c r="B11" s="6"/>
      <c r="C11" s="20"/>
      <c r="D11" s="16"/>
    </row>
    <row r="12" spans="2:4" ht="14.25" thickBot="1">
      <c r="B12" s="28" t="s">
        <v>15</v>
      </c>
      <c r="C12" s="29" t="s">
        <v>14</v>
      </c>
      <c r="D12" s="30"/>
    </row>
    <row r="13" spans="2:4" ht="13.5">
      <c r="B13" s="7"/>
      <c r="C13" s="27" t="s">
        <v>18</v>
      </c>
      <c r="D13" s="16"/>
    </row>
    <row r="14" ht="13.5">
      <c r="C14" s="24"/>
    </row>
    <row r="15" spans="1:4" ht="15.75" customHeight="1" thickBot="1">
      <c r="A15" s="12" t="s">
        <v>29</v>
      </c>
      <c r="B15" s="6"/>
      <c r="C15" s="19"/>
      <c r="D15" s="15"/>
    </row>
    <row r="16" spans="1:4" ht="14.25" thickTop="1">
      <c r="A16" s="71" t="s">
        <v>0</v>
      </c>
      <c r="B16" s="57" t="s">
        <v>1</v>
      </c>
      <c r="C16" s="58" t="s">
        <v>23</v>
      </c>
      <c r="D16" s="59" t="s">
        <v>24</v>
      </c>
    </row>
    <row r="17" spans="1:4" ht="13.5">
      <c r="A17" s="72" t="s">
        <v>2</v>
      </c>
      <c r="B17" s="13">
        <f>B5</f>
        <v>0.33</v>
      </c>
      <c r="C17" s="25">
        <f>(C5-$D$10)^2</f>
        <v>102.00999999999999</v>
      </c>
      <c r="D17" s="60">
        <f>B17*C17</f>
        <v>33.6633</v>
      </c>
    </row>
    <row r="18" spans="1:4" ht="13.5">
      <c r="A18" s="72" t="s">
        <v>3</v>
      </c>
      <c r="B18" s="13">
        <f>B6</f>
        <v>0.33</v>
      </c>
      <c r="C18" s="25">
        <f>(C6-$D$10)^2</f>
        <v>26.009999999999998</v>
      </c>
      <c r="D18" s="60">
        <f>B18*C18</f>
        <v>8.5833</v>
      </c>
    </row>
    <row r="19" spans="1:4" ht="13.5">
      <c r="A19" s="72" t="s">
        <v>4</v>
      </c>
      <c r="B19" s="13">
        <f>B7</f>
        <v>0.33</v>
      </c>
      <c r="C19" s="25">
        <f>(C7-$D$10)^2</f>
        <v>222.01000000000002</v>
      </c>
      <c r="D19" s="60">
        <f>B19*C19</f>
        <v>73.26330000000002</v>
      </c>
    </row>
    <row r="20" spans="1:4" ht="13.5">
      <c r="A20" s="72"/>
      <c r="B20" s="13">
        <f>B8</f>
        <v>0</v>
      </c>
      <c r="C20" s="25">
        <f>(C8-$D$10)^2</f>
        <v>98.01</v>
      </c>
      <c r="D20" s="60">
        <f>B20*C20</f>
        <v>0</v>
      </c>
    </row>
    <row r="21" spans="1:4" ht="14.25" thickBot="1">
      <c r="A21" s="73"/>
      <c r="B21" s="61">
        <f>B9</f>
        <v>0</v>
      </c>
      <c r="C21" s="26">
        <f>(C9-$D$10)^2</f>
        <v>98.01</v>
      </c>
      <c r="D21" s="62">
        <f>B21*C21</f>
        <v>0</v>
      </c>
    </row>
    <row r="22" spans="1:4" ht="18" customHeight="1" thickBot="1" thickTop="1">
      <c r="A22" s="7"/>
      <c r="B22" s="8"/>
      <c r="C22" s="36" t="s">
        <v>27</v>
      </c>
      <c r="D22" s="37">
        <f>SUM(D17:D21)</f>
        <v>115.50990000000002</v>
      </c>
    </row>
    <row r="23" spans="2:4" ht="18" customHeight="1" thickBot="1">
      <c r="B23" s="9"/>
      <c r="C23" s="40" t="s">
        <v>28</v>
      </c>
      <c r="D23" s="41">
        <f>SQRT(D22)</f>
        <v>10.74755320991713</v>
      </c>
    </row>
    <row r="24" spans="3:4" ht="13.5">
      <c r="C24" s="39"/>
      <c r="D24" s="16"/>
    </row>
    <row r="25" spans="2:4" ht="16.5" thickBot="1">
      <c r="B25" s="32" t="s">
        <v>15</v>
      </c>
      <c r="C25" s="33" t="s">
        <v>21</v>
      </c>
      <c r="D25" s="30"/>
    </row>
    <row r="26" spans="2:4" ht="14.25">
      <c r="B26" s="7"/>
      <c r="C26" s="31" t="s">
        <v>17</v>
      </c>
      <c r="D26" s="16"/>
    </row>
    <row r="27" spans="2:4" ht="13.5">
      <c r="B27" s="7"/>
      <c r="C27" s="31"/>
      <c r="D27" s="16"/>
    </row>
    <row r="29" spans="2:3" ht="13.5">
      <c r="B29" s="49" t="s">
        <v>22</v>
      </c>
      <c r="C29" s="21" t="s">
        <v>31</v>
      </c>
    </row>
    <row r="30" spans="2:3" ht="13.5">
      <c r="B30" s="10"/>
      <c r="C30" s="38" t="s">
        <v>20</v>
      </c>
    </row>
    <row r="31" spans="2:3" ht="13.5">
      <c r="B31" s="50"/>
      <c r="C31" s="21" t="s">
        <v>19</v>
      </c>
    </row>
    <row r="32" spans="2:3" ht="13.5">
      <c r="B32" s="74"/>
      <c r="C32" s="22" t="s">
        <v>13</v>
      </c>
    </row>
    <row r="33" spans="2:3" ht="13.5">
      <c r="B33" s="7"/>
      <c r="C33" s="23" t="s">
        <v>12</v>
      </c>
    </row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C16" sqref="C16"/>
    </sheetView>
  </sheetViews>
  <sheetFormatPr defaultColWidth="9.00390625" defaultRowHeight="13.5"/>
  <cols>
    <col min="4" max="4" width="15.875" style="0" customWidth="1"/>
    <col min="7" max="7" width="9.125" style="0" bestFit="1" customWidth="1"/>
    <col min="10" max="10" width="12.875" style="0" customWidth="1"/>
  </cols>
  <sheetData>
    <row r="1" ht="21">
      <c r="A1" s="184" t="s">
        <v>107</v>
      </c>
    </row>
    <row r="2" ht="13.5">
      <c r="B2" t="s">
        <v>108</v>
      </c>
    </row>
    <row r="3" ht="13.5">
      <c r="D3" s="3" t="s">
        <v>109</v>
      </c>
    </row>
    <row r="4" spans="4:7" ht="13.5">
      <c r="D4" s="3" t="s">
        <v>110</v>
      </c>
      <c r="E4" s="3" t="s">
        <v>113</v>
      </c>
      <c r="F4" s="3"/>
      <c r="G4" s="186" t="s">
        <v>114</v>
      </c>
    </row>
    <row r="5" spans="4:7" ht="13.5">
      <c r="D5" s="3"/>
      <c r="E5" s="3"/>
      <c r="F5" s="3"/>
      <c r="G5" s="186"/>
    </row>
    <row r="7" spans="1:7" ht="13.5">
      <c r="A7" s="3" t="s">
        <v>111</v>
      </c>
      <c r="G7" s="3" t="s">
        <v>112</v>
      </c>
    </row>
    <row r="8" spans="1:11" ht="13.5">
      <c r="A8" s="110"/>
      <c r="B8" s="110" t="s">
        <v>56</v>
      </c>
      <c r="C8" s="110" t="s">
        <v>58</v>
      </c>
      <c r="D8" s="110" t="s">
        <v>11</v>
      </c>
      <c r="E8" s="78"/>
      <c r="G8" s="110"/>
      <c r="H8" s="110" t="s">
        <v>56</v>
      </c>
      <c r="I8" s="110" t="s">
        <v>58</v>
      </c>
      <c r="J8" s="110" t="s">
        <v>11</v>
      </c>
      <c r="K8" s="78"/>
    </row>
    <row r="9" spans="1:10" ht="13.5">
      <c r="A9" s="118" t="s">
        <v>46</v>
      </c>
      <c r="B9" s="96">
        <v>0.4</v>
      </c>
      <c r="C9" s="96">
        <v>30</v>
      </c>
      <c r="D9" s="96">
        <f>B9*C9</f>
        <v>12</v>
      </c>
      <c r="G9" s="118" t="s">
        <v>46</v>
      </c>
      <c r="H9" s="96">
        <v>0.4</v>
      </c>
      <c r="I9" s="96">
        <v>10</v>
      </c>
      <c r="J9" s="96">
        <f>H9*I9</f>
        <v>4</v>
      </c>
    </row>
    <row r="10" spans="1:10" ht="13.5">
      <c r="A10" s="118" t="s">
        <v>47</v>
      </c>
      <c r="B10" s="96">
        <v>0.4</v>
      </c>
      <c r="C10" s="96">
        <v>15</v>
      </c>
      <c r="D10" s="96">
        <f>B10*C10</f>
        <v>6</v>
      </c>
      <c r="G10" s="118" t="s">
        <v>47</v>
      </c>
      <c r="H10" s="96">
        <v>0.4</v>
      </c>
      <c r="I10" s="96">
        <v>5</v>
      </c>
      <c r="J10" s="96">
        <f>H10*I10</f>
        <v>2</v>
      </c>
    </row>
    <row r="11" spans="1:10" ht="14.25" thickBot="1">
      <c r="A11" s="118" t="s">
        <v>48</v>
      </c>
      <c r="B11" s="96">
        <v>0.2</v>
      </c>
      <c r="C11" s="105">
        <v>-10</v>
      </c>
      <c r="D11" s="105">
        <f>B11*C11</f>
        <v>-2</v>
      </c>
      <c r="G11" s="118" t="s">
        <v>48</v>
      </c>
      <c r="H11" s="96">
        <v>0.2</v>
      </c>
      <c r="I11" s="105">
        <v>10</v>
      </c>
      <c r="J11" s="105">
        <f>H11*I11</f>
        <v>2</v>
      </c>
    </row>
    <row r="12" spans="1:11" ht="14.25" thickBot="1">
      <c r="A12" s="118"/>
      <c r="B12" s="104">
        <f>SUM(B9:B11)</f>
        <v>1</v>
      </c>
      <c r="C12" s="119" t="s">
        <v>51</v>
      </c>
      <c r="D12" s="120">
        <f>SUM(D9:D11)</f>
        <v>16</v>
      </c>
      <c r="E12" s="3" t="s">
        <v>85</v>
      </c>
      <c r="G12" s="118"/>
      <c r="H12" s="104">
        <f>SUM(H9:H11)</f>
        <v>1</v>
      </c>
      <c r="I12" s="119" t="s">
        <v>51</v>
      </c>
      <c r="J12" s="120">
        <f>SUM(J9:J11)</f>
        <v>8</v>
      </c>
      <c r="K12" s="3" t="s">
        <v>85</v>
      </c>
    </row>
    <row r="17" ht="14.25" thickBot="1"/>
    <row r="18" spans="4:6" ht="13.5">
      <c r="D18" s="187" t="s">
        <v>115</v>
      </c>
      <c r="E18" s="188" t="s">
        <v>116</v>
      </c>
      <c r="F18" s="189" t="s">
        <v>117</v>
      </c>
    </row>
    <row r="19" spans="4:7" ht="13.5">
      <c r="D19" s="190" t="s">
        <v>118</v>
      </c>
      <c r="E19" s="96">
        <v>0.3</v>
      </c>
      <c r="F19" s="191">
        <v>0.7</v>
      </c>
      <c r="G19">
        <f>E19+F19</f>
        <v>1</v>
      </c>
    </row>
    <row r="20" spans="4:6" ht="14.25" thickBot="1">
      <c r="D20" s="192" t="s">
        <v>119</v>
      </c>
      <c r="E20" s="193">
        <f>D12</f>
        <v>16</v>
      </c>
      <c r="F20" s="194">
        <f>J12</f>
        <v>8</v>
      </c>
    </row>
    <row r="21" spans="4:7" ht="27.75" thickBot="1">
      <c r="D21" s="195" t="s">
        <v>120</v>
      </c>
      <c r="E21" s="196">
        <f>E20*E19+F20*F19</f>
        <v>10.399999999999999</v>
      </c>
      <c r="F21" s="197"/>
      <c r="G21" s="198" t="s">
        <v>121</v>
      </c>
    </row>
    <row r="22" ht="13.5">
      <c r="E22" s="78" t="s">
        <v>122</v>
      </c>
    </row>
  </sheetData>
  <mergeCells count="1">
    <mergeCell ref="E21:F21"/>
  </mergeCell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E25" sqref="E25"/>
    </sheetView>
  </sheetViews>
  <sheetFormatPr defaultColWidth="9.00390625" defaultRowHeight="13.5"/>
  <cols>
    <col min="5" max="5" width="14.625" style="0" customWidth="1"/>
    <col min="6" max="6" width="15.75390625" style="0" customWidth="1"/>
  </cols>
  <sheetData>
    <row r="1" spans="1:8" ht="21">
      <c r="A1" s="184" t="s">
        <v>123</v>
      </c>
      <c r="H1" s="78" t="s">
        <v>124</v>
      </c>
    </row>
    <row r="2" ht="13.5">
      <c r="B2" t="s">
        <v>108</v>
      </c>
    </row>
    <row r="3" ht="13.5">
      <c r="D3" s="3" t="s">
        <v>109</v>
      </c>
    </row>
    <row r="4" spans="4:7" ht="13.5">
      <c r="D4" s="3" t="s">
        <v>110</v>
      </c>
      <c r="E4" s="3" t="s">
        <v>113</v>
      </c>
      <c r="F4" s="3"/>
      <c r="G4" s="186" t="s">
        <v>114</v>
      </c>
    </row>
    <row r="5" spans="4:7" ht="13.5">
      <c r="D5" s="3"/>
      <c r="E5" s="3"/>
      <c r="F5" s="3"/>
      <c r="G5" s="186"/>
    </row>
    <row r="7" spans="1:7" ht="13.5">
      <c r="A7" s="3" t="s">
        <v>125</v>
      </c>
      <c r="G7" s="3" t="s">
        <v>126</v>
      </c>
    </row>
    <row r="8" spans="1:10" ht="13.5">
      <c r="A8" s="110"/>
      <c r="B8" s="110" t="s">
        <v>56</v>
      </c>
      <c r="C8" s="110" t="s">
        <v>58</v>
      </c>
      <c r="D8" s="110" t="s">
        <v>11</v>
      </c>
      <c r="E8" s="78"/>
      <c r="G8" s="110"/>
      <c r="H8" s="110" t="s">
        <v>56</v>
      </c>
      <c r="I8" s="110" t="s">
        <v>58</v>
      </c>
      <c r="J8" s="110" t="s">
        <v>11</v>
      </c>
    </row>
    <row r="9" spans="1:10" ht="13.5">
      <c r="A9" s="118" t="s">
        <v>46</v>
      </c>
      <c r="B9" s="96">
        <v>0.4</v>
      </c>
      <c r="C9" s="96">
        <v>30</v>
      </c>
      <c r="D9" s="96">
        <f>B9*C9</f>
        <v>12</v>
      </c>
      <c r="G9" s="118" t="s">
        <v>46</v>
      </c>
      <c r="H9" s="96">
        <v>0.4</v>
      </c>
      <c r="I9" s="96">
        <v>5</v>
      </c>
      <c r="J9" s="96">
        <f>H9*I9</f>
        <v>2</v>
      </c>
    </row>
    <row r="10" spans="1:10" ht="13.5">
      <c r="A10" s="118" t="s">
        <v>47</v>
      </c>
      <c r="B10" s="96">
        <v>0.4</v>
      </c>
      <c r="C10" s="96">
        <v>15</v>
      </c>
      <c r="D10" s="96">
        <f>B10*C10</f>
        <v>6</v>
      </c>
      <c r="G10" s="118" t="s">
        <v>47</v>
      </c>
      <c r="H10" s="96">
        <v>0.4</v>
      </c>
      <c r="I10" s="96">
        <v>10</v>
      </c>
      <c r="J10" s="96">
        <f>H10*I10</f>
        <v>4</v>
      </c>
    </row>
    <row r="11" spans="1:10" ht="14.25" thickBot="1">
      <c r="A11" s="118" t="s">
        <v>48</v>
      </c>
      <c r="B11" s="96">
        <v>0.2</v>
      </c>
      <c r="C11" s="105">
        <v>-10</v>
      </c>
      <c r="D11" s="105">
        <f>B11*C11</f>
        <v>-2</v>
      </c>
      <c r="G11" s="118" t="s">
        <v>48</v>
      </c>
      <c r="H11" s="96">
        <v>0.2</v>
      </c>
      <c r="I11" s="105">
        <v>20</v>
      </c>
      <c r="J11" s="105">
        <f>H11*I11</f>
        <v>4</v>
      </c>
    </row>
    <row r="12" spans="1:10" ht="14.25" thickBot="1">
      <c r="A12" s="118"/>
      <c r="B12" s="104">
        <f>SUM(B9:B11)</f>
        <v>1</v>
      </c>
      <c r="C12" s="119" t="s">
        <v>51</v>
      </c>
      <c r="D12" s="120">
        <f>SUM(D9:D11)</f>
        <v>16</v>
      </c>
      <c r="E12" s="3" t="s">
        <v>85</v>
      </c>
      <c r="G12" s="118"/>
      <c r="H12" s="104">
        <f>SUM(H9:H11)</f>
        <v>1</v>
      </c>
      <c r="I12" s="119" t="s">
        <v>51</v>
      </c>
      <c r="J12" s="120">
        <f>SUM(J9:J11)</f>
        <v>10</v>
      </c>
    </row>
    <row r="17" ht="14.25" thickBot="1"/>
    <row r="18" spans="4:6" s="200" customFormat="1" ht="38.25" customHeight="1">
      <c r="D18" s="199" t="s">
        <v>115</v>
      </c>
      <c r="E18" s="201" t="s">
        <v>127</v>
      </c>
      <c r="F18" s="202" t="s">
        <v>128</v>
      </c>
    </row>
    <row r="19" spans="4:7" ht="13.5">
      <c r="D19" s="190" t="s">
        <v>118</v>
      </c>
      <c r="E19" s="96">
        <v>0.66</v>
      </c>
      <c r="F19" s="191">
        <v>0.33</v>
      </c>
      <c r="G19">
        <f>E19+F19</f>
        <v>0.99</v>
      </c>
    </row>
    <row r="20" spans="4:6" ht="14.25" thickBot="1">
      <c r="D20" s="192" t="s">
        <v>119</v>
      </c>
      <c r="E20" s="193">
        <f>D12</f>
        <v>16</v>
      </c>
      <c r="F20" s="194">
        <f>J12</f>
        <v>10</v>
      </c>
    </row>
    <row r="21" spans="4:7" ht="54.75" thickBot="1">
      <c r="D21" s="195" t="s">
        <v>120</v>
      </c>
      <c r="E21" s="196">
        <f>E20*E19+F20*F19</f>
        <v>13.860000000000001</v>
      </c>
      <c r="F21" s="197"/>
      <c r="G21" s="198" t="s">
        <v>121</v>
      </c>
    </row>
  </sheetData>
  <mergeCells count="1">
    <mergeCell ref="E21:F21"/>
  </mergeCells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I17" sqref="I17"/>
    </sheetView>
  </sheetViews>
  <sheetFormatPr defaultColWidth="9.00390625" defaultRowHeight="13.5"/>
  <cols>
    <col min="5" max="5" width="8.125" style="0" customWidth="1"/>
  </cols>
  <sheetData>
    <row r="1" ht="21">
      <c r="A1" s="203" t="s">
        <v>129</v>
      </c>
    </row>
    <row r="7" spans="1:7" ht="13.5">
      <c r="A7" s="3" t="s">
        <v>111</v>
      </c>
      <c r="G7" s="3" t="s">
        <v>112</v>
      </c>
    </row>
    <row r="8" spans="1:12" s="200" customFormat="1" ht="29.25" customHeight="1">
      <c r="A8" s="204"/>
      <c r="B8" s="204" t="s">
        <v>56</v>
      </c>
      <c r="C8" s="204" t="s">
        <v>58</v>
      </c>
      <c r="D8" s="204" t="s">
        <v>11</v>
      </c>
      <c r="E8" s="205" t="s">
        <v>130</v>
      </c>
      <c r="F8" s="205" t="s">
        <v>131</v>
      </c>
      <c r="G8" s="204"/>
      <c r="H8" s="204" t="s">
        <v>56</v>
      </c>
      <c r="I8" s="204" t="s">
        <v>58</v>
      </c>
      <c r="J8" s="204" t="s">
        <v>11</v>
      </c>
      <c r="K8" s="205" t="s">
        <v>130</v>
      </c>
      <c r="L8" s="205" t="s">
        <v>131</v>
      </c>
    </row>
    <row r="9" spans="1:12" ht="13.5">
      <c r="A9" s="118" t="s">
        <v>46</v>
      </c>
      <c r="B9" s="96">
        <v>0.4</v>
      </c>
      <c r="C9" s="96">
        <v>30</v>
      </c>
      <c r="D9" s="96">
        <f>B9*C9</f>
        <v>12</v>
      </c>
      <c r="E9" s="185">
        <f>(C9-D$12)^2</f>
        <v>196</v>
      </c>
      <c r="F9">
        <f>B9*E9</f>
        <v>78.4</v>
      </c>
      <c r="G9" s="118" t="s">
        <v>46</v>
      </c>
      <c r="H9" s="96">
        <v>0.4</v>
      </c>
      <c r="I9" s="96">
        <v>10</v>
      </c>
      <c r="J9" s="96">
        <f>H9*I9</f>
        <v>4</v>
      </c>
      <c r="K9" s="185">
        <f>(I9-J$12)^2</f>
        <v>4</v>
      </c>
      <c r="L9">
        <f>H9*K9</f>
        <v>1.6</v>
      </c>
    </row>
    <row r="10" spans="1:12" ht="13.5">
      <c r="A10" s="118" t="s">
        <v>47</v>
      </c>
      <c r="B10" s="96">
        <v>0.4</v>
      </c>
      <c r="C10" s="96">
        <v>15</v>
      </c>
      <c r="D10" s="96">
        <f>B10*C10</f>
        <v>6</v>
      </c>
      <c r="E10" s="185">
        <f>(C10-D$12)^2</f>
        <v>1</v>
      </c>
      <c r="F10">
        <f>B10*E10</f>
        <v>0.4</v>
      </c>
      <c r="G10" s="118" t="s">
        <v>47</v>
      </c>
      <c r="H10" s="96">
        <v>0.4</v>
      </c>
      <c r="I10" s="96">
        <v>5</v>
      </c>
      <c r="J10" s="96">
        <f>H10*I10</f>
        <v>2</v>
      </c>
      <c r="K10" s="185">
        <f>(I10-J$12)^2</f>
        <v>9</v>
      </c>
      <c r="L10">
        <f>H10*K10</f>
        <v>3.6</v>
      </c>
    </row>
    <row r="11" spans="1:12" ht="14.25" thickBot="1">
      <c r="A11" s="118" t="s">
        <v>48</v>
      </c>
      <c r="B11" s="96">
        <v>0.2</v>
      </c>
      <c r="C11" s="105">
        <v>-10</v>
      </c>
      <c r="D11" s="105">
        <f>B11*C11</f>
        <v>-2</v>
      </c>
      <c r="E11" s="185">
        <f>(C11-D$12)^2</f>
        <v>676</v>
      </c>
      <c r="F11">
        <f>B11*E11</f>
        <v>135.20000000000002</v>
      </c>
      <c r="G11" s="118" t="s">
        <v>48</v>
      </c>
      <c r="H11" s="96">
        <v>0.2</v>
      </c>
      <c r="I11" s="105">
        <v>10</v>
      </c>
      <c r="J11" s="105">
        <f>H11*I11</f>
        <v>2</v>
      </c>
      <c r="K11" s="185">
        <f>(I11-J$12)^2</f>
        <v>4</v>
      </c>
      <c r="L11">
        <f>H11*K11</f>
        <v>0.8</v>
      </c>
    </row>
    <row r="12" spans="1:12" ht="14.25" thickBot="1">
      <c r="A12" s="118"/>
      <c r="B12" s="104">
        <f>SUM(B9:B11)</f>
        <v>1</v>
      </c>
      <c r="C12" s="119" t="s">
        <v>51</v>
      </c>
      <c r="D12" s="120">
        <f>SUM(D9:D11)</f>
        <v>16</v>
      </c>
      <c r="E12" s="207" t="s">
        <v>133</v>
      </c>
      <c r="F12" s="208">
        <f>SUM(F9:F11)</f>
        <v>214.00000000000003</v>
      </c>
      <c r="G12" s="206"/>
      <c r="H12" s="104">
        <f>SUM(H9:H11)</f>
        <v>1</v>
      </c>
      <c r="I12" s="119" t="s">
        <v>51</v>
      </c>
      <c r="J12" s="120">
        <f>SUM(J9:J11)</f>
        <v>8</v>
      </c>
      <c r="K12" s="207" t="s">
        <v>133</v>
      </c>
      <c r="L12" s="208">
        <f>SUM(L9:L11)</f>
        <v>6</v>
      </c>
    </row>
    <row r="13" spans="4:12" ht="13.5">
      <c r="D13" t="s">
        <v>132</v>
      </c>
      <c r="E13" s="3" t="s">
        <v>134</v>
      </c>
      <c r="F13" s="209">
        <f>SQRT(F12)</f>
        <v>14.628738838327795</v>
      </c>
      <c r="K13" s="3" t="s">
        <v>134</v>
      </c>
      <c r="L13" s="209">
        <f>SQRT(L12)</f>
        <v>2.449489742783178</v>
      </c>
    </row>
    <row r="16" spans="8:11" ht="13.5">
      <c r="H16" s="3" t="s">
        <v>135</v>
      </c>
      <c r="K16" t="s">
        <v>141</v>
      </c>
    </row>
    <row r="17" ht="13.5">
      <c r="I17">
        <f>COVAR(C9:C11,I9:I11)</f>
        <v>-5.555555555555553</v>
      </c>
    </row>
    <row r="19" spans="8:11" ht="13.5">
      <c r="H19" s="210" t="s">
        <v>136</v>
      </c>
      <c r="I19" s="210"/>
      <c r="J19" s="210"/>
      <c r="K19" s="210"/>
    </row>
    <row r="20" spans="8:11" ht="13.5">
      <c r="H20" s="210"/>
      <c r="I20" s="210" t="s">
        <v>137</v>
      </c>
      <c r="J20" s="210"/>
      <c r="K20" s="210"/>
    </row>
    <row r="21" spans="8:11" ht="13.5">
      <c r="H21" s="210"/>
      <c r="I21" s="210" t="s">
        <v>138</v>
      </c>
      <c r="J21" s="210"/>
      <c r="K21" s="210"/>
    </row>
    <row r="22" spans="8:11" ht="13.5">
      <c r="H22" s="210"/>
      <c r="I22" s="210" t="s">
        <v>139</v>
      </c>
      <c r="J22" s="210"/>
      <c r="K22" s="210"/>
    </row>
    <row r="23" spans="8:11" ht="13.5">
      <c r="H23" s="210"/>
      <c r="I23" s="210" t="s">
        <v>140</v>
      </c>
      <c r="J23" s="210"/>
      <c r="K23" s="210"/>
    </row>
  </sheetData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M35"/>
  <sheetViews>
    <sheetView workbookViewId="0" topLeftCell="A1">
      <selection activeCell="B1" sqref="B1"/>
    </sheetView>
  </sheetViews>
  <sheetFormatPr defaultColWidth="9.00390625" defaultRowHeight="13.5"/>
  <cols>
    <col min="1" max="1" width="11.375" style="0" customWidth="1"/>
    <col min="3" max="3" width="10.50390625" style="0" customWidth="1"/>
    <col min="4" max="4" width="12.875" style="0" customWidth="1"/>
    <col min="5" max="5" width="9.375" style="0" customWidth="1"/>
    <col min="6" max="6" width="2.00390625" style="152" customWidth="1"/>
    <col min="10" max="10" width="9.625" style="0" customWidth="1"/>
    <col min="11" max="11" width="10.125" style="0" customWidth="1"/>
    <col min="13" max="13" width="9.00390625" style="113" customWidth="1"/>
  </cols>
  <sheetData>
    <row r="1" spans="1:13" s="107" customFormat="1" ht="19.5" thickBot="1">
      <c r="A1" s="106" t="s">
        <v>76</v>
      </c>
      <c r="F1" s="151"/>
      <c r="G1" s="106" t="s">
        <v>77</v>
      </c>
      <c r="M1" s="115"/>
    </row>
    <row r="2" spans="2:13" ht="13.5">
      <c r="B2" s="126" t="s">
        <v>96</v>
      </c>
      <c r="C2" s="127"/>
      <c r="D2" s="127"/>
      <c r="E2" s="128"/>
      <c r="G2" s="137"/>
      <c r="H2" s="138" t="s">
        <v>67</v>
      </c>
      <c r="I2" s="139"/>
      <c r="J2" s="139"/>
      <c r="K2" s="139"/>
      <c r="L2" s="139"/>
      <c r="M2" s="140"/>
    </row>
    <row r="3" spans="2:13" ht="13.5">
      <c r="B3" s="129"/>
      <c r="C3" s="86"/>
      <c r="D3" s="86"/>
      <c r="E3" s="130"/>
      <c r="G3" s="141" t="s">
        <v>82</v>
      </c>
      <c r="H3" s="86"/>
      <c r="I3" s="86"/>
      <c r="J3" s="86"/>
      <c r="K3" s="86"/>
      <c r="L3" s="86"/>
      <c r="M3" s="142"/>
    </row>
    <row r="4" spans="2:13" ht="16.5">
      <c r="B4" s="131" t="s">
        <v>87</v>
      </c>
      <c r="C4" s="124" t="s">
        <v>55</v>
      </c>
      <c r="D4" s="86"/>
      <c r="E4" s="130"/>
      <c r="G4" s="143"/>
      <c r="H4" s="86"/>
      <c r="I4" s="86"/>
      <c r="J4" s="86"/>
      <c r="K4" s="86"/>
      <c r="L4" s="86"/>
      <c r="M4" s="142"/>
    </row>
    <row r="5" spans="2:13" ht="16.5">
      <c r="B5" s="129"/>
      <c r="C5" s="86"/>
      <c r="D5" s="86"/>
      <c r="E5" s="130"/>
      <c r="G5" s="144" t="s">
        <v>69</v>
      </c>
      <c r="H5" s="145" t="s">
        <v>70</v>
      </c>
      <c r="I5" s="86"/>
      <c r="J5" s="86"/>
      <c r="K5" s="86"/>
      <c r="L5" s="86"/>
      <c r="M5" s="142"/>
    </row>
    <row r="6" spans="2:13" ht="13.5">
      <c r="B6" s="132" t="s">
        <v>88</v>
      </c>
      <c r="C6" s="125" t="s">
        <v>11</v>
      </c>
      <c r="D6" s="86"/>
      <c r="E6" s="130"/>
      <c r="G6" s="143"/>
      <c r="H6" s="86"/>
      <c r="I6" s="86"/>
      <c r="J6" s="86"/>
      <c r="K6" s="86"/>
      <c r="L6" s="86"/>
      <c r="M6" s="142"/>
    </row>
    <row r="7" spans="2:13" ht="14.25" thickBot="1">
      <c r="B7" s="133"/>
      <c r="C7" s="134" t="s">
        <v>57</v>
      </c>
      <c r="D7" s="135"/>
      <c r="E7" s="136"/>
      <c r="G7" s="144" t="s">
        <v>80</v>
      </c>
      <c r="H7" s="145"/>
      <c r="I7" s="146" t="s">
        <v>83</v>
      </c>
      <c r="J7" s="124" t="s">
        <v>81</v>
      </c>
      <c r="K7" s="124"/>
      <c r="L7" s="86"/>
      <c r="M7" s="142"/>
    </row>
    <row r="8" spans="7:13" ht="14.25" thickBot="1">
      <c r="G8" s="147"/>
      <c r="H8" s="148"/>
      <c r="I8" s="148"/>
      <c r="J8" s="148"/>
      <c r="K8" s="149" t="s">
        <v>86</v>
      </c>
      <c r="L8" s="148"/>
      <c r="M8" s="150"/>
    </row>
    <row r="9" ht="13.5">
      <c r="J9" s="86"/>
    </row>
    <row r="10" spans="1:10" ht="13.5">
      <c r="A10" s="3" t="s">
        <v>61</v>
      </c>
      <c r="G10" s="3" t="s">
        <v>71</v>
      </c>
      <c r="J10" s="108" t="s">
        <v>72</v>
      </c>
    </row>
    <row r="11" spans="1:13" s="78" customFormat="1" ht="13.5">
      <c r="A11" s="110"/>
      <c r="B11" s="110" t="s">
        <v>56</v>
      </c>
      <c r="C11" s="110" t="s">
        <v>58</v>
      </c>
      <c r="D11" s="110" t="s">
        <v>11</v>
      </c>
      <c r="F11" s="153"/>
      <c r="G11" s="112"/>
      <c r="H11" s="112" t="s">
        <v>56</v>
      </c>
      <c r="I11" s="112" t="s">
        <v>58</v>
      </c>
      <c r="J11" s="112" t="s">
        <v>73</v>
      </c>
      <c r="K11" s="112" t="s">
        <v>74</v>
      </c>
      <c r="L11" s="112"/>
      <c r="M11" s="113"/>
    </row>
    <row r="12" spans="1:12" ht="13.5">
      <c r="A12" s="118" t="s">
        <v>46</v>
      </c>
      <c r="B12" s="96">
        <v>0.4</v>
      </c>
      <c r="C12" s="96">
        <v>30</v>
      </c>
      <c r="D12" s="96">
        <f>B12*C12</f>
        <v>12</v>
      </c>
      <c r="G12" s="103" t="s">
        <v>46</v>
      </c>
      <c r="H12" s="96">
        <v>0.4</v>
      </c>
      <c r="I12" s="96">
        <v>30</v>
      </c>
      <c r="J12" s="96">
        <f>(I12-D15)^2</f>
        <v>196</v>
      </c>
      <c r="K12" s="178">
        <f>H12*J12</f>
        <v>78.4</v>
      </c>
      <c r="L12" s="178"/>
    </row>
    <row r="13" spans="1:12" ht="13.5">
      <c r="A13" s="118" t="s">
        <v>47</v>
      </c>
      <c r="B13" s="96">
        <v>0.4</v>
      </c>
      <c r="C13" s="96">
        <v>15</v>
      </c>
      <c r="D13" s="96">
        <f>B13*C13</f>
        <v>6</v>
      </c>
      <c r="G13" s="103" t="s">
        <v>47</v>
      </c>
      <c r="H13" s="96">
        <v>0.4</v>
      </c>
      <c r="I13" s="96">
        <v>15</v>
      </c>
      <c r="J13" s="96">
        <f>(I13-D16)^2</f>
        <v>225</v>
      </c>
      <c r="K13" s="178">
        <f>H13*J13</f>
        <v>90</v>
      </c>
      <c r="L13" s="178"/>
    </row>
    <row r="14" spans="1:12" ht="14.25" thickBot="1">
      <c r="A14" s="118" t="s">
        <v>48</v>
      </c>
      <c r="B14" s="96">
        <v>0.2</v>
      </c>
      <c r="C14" s="105">
        <v>-10</v>
      </c>
      <c r="D14" s="105">
        <f>B14*C14</f>
        <v>-2</v>
      </c>
      <c r="G14" s="103" t="s">
        <v>48</v>
      </c>
      <c r="H14" s="96">
        <v>0.2</v>
      </c>
      <c r="I14" s="105">
        <v>-10</v>
      </c>
      <c r="J14" s="105">
        <f>(I14-D17)^2</f>
        <v>100</v>
      </c>
      <c r="K14" s="179">
        <f>H14*J14</f>
        <v>20</v>
      </c>
      <c r="L14" s="179"/>
    </row>
    <row r="15" spans="1:13" ht="14.25" thickBot="1">
      <c r="A15" s="118"/>
      <c r="B15" s="104">
        <f>SUM(B12:B14)</f>
        <v>1</v>
      </c>
      <c r="C15" s="119" t="s">
        <v>51</v>
      </c>
      <c r="D15" s="120">
        <f>SUM(D12:D14)</f>
        <v>16</v>
      </c>
      <c r="E15" s="3" t="s">
        <v>85</v>
      </c>
      <c r="G15" s="103"/>
      <c r="H15" s="104">
        <f>SUM(H12:H14)</f>
        <v>1</v>
      </c>
      <c r="I15" s="180" t="s">
        <v>75</v>
      </c>
      <c r="J15" s="181"/>
      <c r="K15" s="121" t="s">
        <v>94</v>
      </c>
      <c r="L15" s="122">
        <f>SUM(K12:L14)</f>
        <v>188.4</v>
      </c>
      <c r="M15" s="113" t="s">
        <v>93</v>
      </c>
    </row>
    <row r="16" spans="9:13" ht="14.25" thickBot="1">
      <c r="I16" s="182"/>
      <c r="J16" s="183"/>
      <c r="K16" s="116" t="s">
        <v>95</v>
      </c>
      <c r="L16" s="117">
        <f>SQRT(L15)</f>
        <v>13.725887949418793</v>
      </c>
      <c r="M16" s="113" t="s">
        <v>93</v>
      </c>
    </row>
    <row r="17" spans="10:11" ht="13.5">
      <c r="J17" s="109"/>
      <c r="K17" s="113" t="s">
        <v>92</v>
      </c>
    </row>
    <row r="19" spans="1:10" ht="13.5">
      <c r="A19" s="3" t="s">
        <v>60</v>
      </c>
      <c r="G19" s="3" t="s">
        <v>78</v>
      </c>
      <c r="J19" s="108" t="s">
        <v>72</v>
      </c>
    </row>
    <row r="20" spans="1:13" s="78" customFormat="1" ht="13.5">
      <c r="A20" s="110"/>
      <c r="B20" s="110" t="s">
        <v>56</v>
      </c>
      <c r="C20" s="110" t="s">
        <v>58</v>
      </c>
      <c r="D20" s="110" t="s">
        <v>11</v>
      </c>
      <c r="F20" s="153"/>
      <c r="G20" s="112"/>
      <c r="H20" s="112" t="s">
        <v>56</v>
      </c>
      <c r="I20" s="112" t="s">
        <v>58</v>
      </c>
      <c r="J20" s="112" t="s">
        <v>73</v>
      </c>
      <c r="K20" s="112" t="s">
        <v>74</v>
      </c>
      <c r="L20" s="112"/>
      <c r="M20" s="113"/>
    </row>
    <row r="21" spans="1:12" ht="13.5">
      <c r="A21" s="118" t="s">
        <v>44</v>
      </c>
      <c r="B21" s="96">
        <v>0.3</v>
      </c>
      <c r="C21" s="96">
        <v>20</v>
      </c>
      <c r="D21" s="96">
        <f>B21*C21</f>
        <v>6</v>
      </c>
      <c r="G21" s="103" t="s">
        <v>44</v>
      </c>
      <c r="H21" s="96">
        <v>0.4</v>
      </c>
      <c r="I21" s="96">
        <v>30</v>
      </c>
      <c r="J21" s="96">
        <f>(I21-D24)^2</f>
        <v>552.25</v>
      </c>
      <c r="K21" s="178">
        <f>H21*J21</f>
        <v>220.9</v>
      </c>
      <c r="L21" s="178"/>
    </row>
    <row r="22" spans="1:12" ht="13.5">
      <c r="A22" s="118" t="s">
        <v>59</v>
      </c>
      <c r="B22" s="96">
        <v>0.3</v>
      </c>
      <c r="C22" s="96">
        <v>15</v>
      </c>
      <c r="D22" s="96">
        <f>B22*C22</f>
        <v>4.5</v>
      </c>
      <c r="G22" s="103" t="s">
        <v>59</v>
      </c>
      <c r="H22" s="96">
        <v>0.4</v>
      </c>
      <c r="I22" s="96">
        <v>15</v>
      </c>
      <c r="J22" s="96">
        <f>(I22-D25)^2</f>
        <v>225</v>
      </c>
      <c r="K22" s="178">
        <f>H22*J22</f>
        <v>90</v>
      </c>
      <c r="L22" s="178"/>
    </row>
    <row r="23" spans="1:12" ht="14.25" thickBot="1">
      <c r="A23" s="118" t="s">
        <v>45</v>
      </c>
      <c r="B23" s="96">
        <v>0.4</v>
      </c>
      <c r="C23" s="105">
        <v>-10</v>
      </c>
      <c r="D23" s="105">
        <f>B23*C23</f>
        <v>-4</v>
      </c>
      <c r="G23" s="103" t="s">
        <v>45</v>
      </c>
      <c r="H23" s="96">
        <v>0.2</v>
      </c>
      <c r="I23" s="105">
        <v>-10</v>
      </c>
      <c r="J23" s="105">
        <f>(I23-D26)^2</f>
        <v>100</v>
      </c>
      <c r="K23" s="179">
        <f>H23*J23</f>
        <v>20</v>
      </c>
      <c r="L23" s="179"/>
    </row>
    <row r="24" spans="1:13" ht="14.25" thickBot="1">
      <c r="A24" s="118"/>
      <c r="B24" s="104">
        <f>SUM(B21:B23)</f>
        <v>1</v>
      </c>
      <c r="C24" s="119" t="s">
        <v>51</v>
      </c>
      <c r="D24" s="120">
        <f>SUM(D21:D23)</f>
        <v>6.5</v>
      </c>
      <c r="E24" s="3" t="s">
        <v>85</v>
      </c>
      <c r="G24" s="103"/>
      <c r="H24" s="104">
        <f>SUM(H21:H23)</f>
        <v>1</v>
      </c>
      <c r="I24" s="180" t="s">
        <v>75</v>
      </c>
      <c r="J24" s="181"/>
      <c r="K24" s="121" t="s">
        <v>94</v>
      </c>
      <c r="L24" s="122">
        <f>SUM(K21:L23)</f>
        <v>330.9</v>
      </c>
      <c r="M24" s="113" t="s">
        <v>93</v>
      </c>
    </row>
    <row r="25" spans="9:13" ht="14.25" thickBot="1">
      <c r="I25" s="182"/>
      <c r="J25" s="183"/>
      <c r="K25" s="116" t="s">
        <v>95</v>
      </c>
      <c r="L25" s="117">
        <f>SQRT(L24)</f>
        <v>18.1906569425076</v>
      </c>
      <c r="M25" s="113" t="s">
        <v>93</v>
      </c>
    </row>
    <row r="26" ht="13.5">
      <c r="K26" s="113" t="s">
        <v>92</v>
      </c>
    </row>
    <row r="28" spans="1:10" ht="13.5">
      <c r="A28" s="3" t="s">
        <v>62</v>
      </c>
      <c r="G28" s="3" t="s">
        <v>79</v>
      </c>
      <c r="J28" s="108" t="s">
        <v>72</v>
      </c>
    </row>
    <row r="29" spans="1:13" s="78" customFormat="1" ht="13.5">
      <c r="A29" s="110"/>
      <c r="B29" s="110" t="s">
        <v>56</v>
      </c>
      <c r="C29" s="110" t="s">
        <v>66</v>
      </c>
      <c r="D29" s="110" t="s">
        <v>11</v>
      </c>
      <c r="F29" s="153"/>
      <c r="G29" s="112"/>
      <c r="H29" s="112" t="s">
        <v>56</v>
      </c>
      <c r="I29" s="112" t="s">
        <v>58</v>
      </c>
      <c r="J29" s="112" t="s">
        <v>73</v>
      </c>
      <c r="K29" s="112" t="s">
        <v>74</v>
      </c>
      <c r="L29" s="112"/>
      <c r="M29" s="113"/>
    </row>
    <row r="30" spans="1:12" ht="13.5">
      <c r="A30" s="118" t="s">
        <v>65</v>
      </c>
      <c r="B30" s="96">
        <v>0.1</v>
      </c>
      <c r="C30" s="96">
        <v>20</v>
      </c>
      <c r="D30" s="96">
        <f>B30*C30</f>
        <v>2</v>
      </c>
      <c r="G30" s="103" t="s">
        <v>46</v>
      </c>
      <c r="H30" s="96">
        <v>0.4</v>
      </c>
      <c r="I30" s="96">
        <v>30</v>
      </c>
      <c r="J30" s="96">
        <f>(I30-D33)^2</f>
        <v>1722.25</v>
      </c>
      <c r="K30" s="178">
        <f>H30*J30</f>
        <v>688.9000000000001</v>
      </c>
      <c r="L30" s="178"/>
    </row>
    <row r="31" spans="1:12" ht="13.5">
      <c r="A31" s="118" t="s">
        <v>63</v>
      </c>
      <c r="B31" s="96">
        <v>0.3</v>
      </c>
      <c r="C31" s="96">
        <v>15</v>
      </c>
      <c r="D31" s="96">
        <f>B31*C31</f>
        <v>4.5</v>
      </c>
      <c r="G31" s="103" t="s">
        <v>47</v>
      </c>
      <c r="H31" s="96">
        <v>0.4</v>
      </c>
      <c r="I31" s="96">
        <v>15</v>
      </c>
      <c r="J31" s="96">
        <f>(I31-D34)^2</f>
        <v>225</v>
      </c>
      <c r="K31" s="178">
        <f>H31*J31</f>
        <v>90</v>
      </c>
      <c r="L31" s="178"/>
    </row>
    <row r="32" spans="1:12" ht="14.25" thickBot="1">
      <c r="A32" s="118" t="s">
        <v>64</v>
      </c>
      <c r="B32" s="96">
        <v>0.6</v>
      </c>
      <c r="C32" s="105">
        <v>-30</v>
      </c>
      <c r="D32" s="105">
        <f>B32*C32</f>
        <v>-18</v>
      </c>
      <c r="G32" s="103" t="s">
        <v>48</v>
      </c>
      <c r="H32" s="96">
        <v>0.2</v>
      </c>
      <c r="I32" s="105">
        <v>-10</v>
      </c>
      <c r="J32" s="105">
        <f>(I32-D35)^2</f>
        <v>100</v>
      </c>
      <c r="K32" s="179">
        <f>H32*J32</f>
        <v>20</v>
      </c>
      <c r="L32" s="179"/>
    </row>
    <row r="33" spans="1:13" ht="14.25" thickBot="1">
      <c r="A33" s="118"/>
      <c r="B33" s="104">
        <f>SUM(B30:B32)</f>
        <v>1</v>
      </c>
      <c r="C33" s="119" t="s">
        <v>51</v>
      </c>
      <c r="D33" s="120">
        <f>SUM(D30:D32)</f>
        <v>-11.5</v>
      </c>
      <c r="E33" s="3" t="s">
        <v>85</v>
      </c>
      <c r="G33" s="103"/>
      <c r="H33" s="104">
        <f>SUM(H30:H32)</f>
        <v>1</v>
      </c>
      <c r="I33" s="180" t="s">
        <v>75</v>
      </c>
      <c r="J33" s="181"/>
      <c r="K33" s="121" t="s">
        <v>94</v>
      </c>
      <c r="L33" s="122">
        <f>SUM(K30:L32)</f>
        <v>798.9000000000001</v>
      </c>
      <c r="M33" s="113" t="s">
        <v>93</v>
      </c>
    </row>
    <row r="34" spans="9:13" ht="14.25" thickBot="1">
      <c r="I34" s="182"/>
      <c r="J34" s="183"/>
      <c r="K34" s="116" t="s">
        <v>95</v>
      </c>
      <c r="L34" s="117">
        <f>SQRT(L33)</f>
        <v>28.264819122011026</v>
      </c>
      <c r="M34" s="113" t="s">
        <v>93</v>
      </c>
    </row>
    <row r="35" ht="13.5">
      <c r="K35" s="113" t="s">
        <v>92</v>
      </c>
    </row>
  </sheetData>
  <mergeCells count="12">
    <mergeCell ref="K12:L12"/>
    <mergeCell ref="K13:L13"/>
    <mergeCell ref="K14:L14"/>
    <mergeCell ref="I15:J16"/>
    <mergeCell ref="K21:L21"/>
    <mergeCell ref="K22:L22"/>
    <mergeCell ref="K23:L23"/>
    <mergeCell ref="I24:J25"/>
    <mergeCell ref="K30:L30"/>
    <mergeCell ref="K31:L31"/>
    <mergeCell ref="K32:L32"/>
    <mergeCell ref="I33:J34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G33"/>
  <sheetViews>
    <sheetView zoomScale="150" zoomScaleNormal="150" workbookViewId="0" topLeftCell="A1">
      <selection activeCell="E3" sqref="E3"/>
    </sheetView>
  </sheetViews>
  <sheetFormatPr defaultColWidth="9.00390625" defaultRowHeight="13.5"/>
  <cols>
    <col min="1" max="3" width="8.625" style="0" customWidth="1"/>
    <col min="4" max="4" width="8.625" style="87" customWidth="1"/>
    <col min="5" max="6" width="8.625" style="0" customWidth="1"/>
  </cols>
  <sheetData>
    <row r="1" spans="1:6" ht="33" customHeight="1" thickBot="1">
      <c r="A1" s="173" t="s">
        <v>106</v>
      </c>
      <c r="B1" s="85"/>
      <c r="C1" s="85"/>
      <c r="D1" s="94"/>
      <c r="F1" s="93"/>
    </row>
    <row r="2" spans="1:7" ht="21" customHeight="1" thickTop="1">
      <c r="A2" s="86"/>
      <c r="B2" s="86"/>
      <c r="C2" s="86"/>
      <c r="F2" s="93"/>
      <c r="G2" s="123" t="s">
        <v>97</v>
      </c>
    </row>
    <row r="3" spans="1:6" ht="18.75" customHeight="1">
      <c r="A3" s="84" t="s">
        <v>34</v>
      </c>
      <c r="B3" s="84"/>
      <c r="F3" s="93"/>
    </row>
    <row r="4" spans="1:6" ht="14.25" thickBot="1">
      <c r="A4" s="80" t="s">
        <v>33</v>
      </c>
      <c r="B4" s="79" t="s">
        <v>42</v>
      </c>
      <c r="C4" s="79" t="s">
        <v>43</v>
      </c>
      <c r="D4" s="88" t="s">
        <v>7</v>
      </c>
      <c r="F4" s="93"/>
    </row>
    <row r="5" spans="1:6" ht="14.25" thickTop="1">
      <c r="A5" s="75"/>
      <c r="B5" s="4">
        <v>4360</v>
      </c>
      <c r="C5" s="4">
        <v>4400</v>
      </c>
      <c r="D5" s="89">
        <f>(C5-B5)/B5*100</f>
        <v>0.9174311926605505</v>
      </c>
      <c r="F5" s="93"/>
    </row>
    <row r="6" spans="1:6" ht="13.5">
      <c r="A6" s="75"/>
      <c r="B6" s="4">
        <v>4400</v>
      </c>
      <c r="C6" s="4">
        <v>4410</v>
      </c>
      <c r="D6" s="89">
        <f aca="true" t="shared" si="0" ref="D6:D22">(C6-B6)/B6*100</f>
        <v>0.22727272727272727</v>
      </c>
      <c r="F6" s="93"/>
    </row>
    <row r="7" spans="1:6" ht="13.5">
      <c r="A7" s="75"/>
      <c r="B7" s="4">
        <v>4410</v>
      </c>
      <c r="C7" s="4">
        <v>4360</v>
      </c>
      <c r="D7" s="89">
        <f t="shared" si="0"/>
        <v>-1.1337868480725624</v>
      </c>
      <c r="F7" s="93"/>
    </row>
    <row r="8" spans="1:6" ht="13.5">
      <c r="A8" s="75"/>
      <c r="B8" s="4">
        <v>4420</v>
      </c>
      <c r="C8" s="4">
        <v>4430</v>
      </c>
      <c r="D8" s="89">
        <f t="shared" si="0"/>
        <v>0.22624434389140274</v>
      </c>
      <c r="F8" s="93"/>
    </row>
    <row r="9" spans="1:6" ht="13.5">
      <c r="A9" s="75"/>
      <c r="B9" s="4">
        <v>4430</v>
      </c>
      <c r="C9" s="4">
        <v>4440</v>
      </c>
      <c r="D9" s="89">
        <f t="shared" si="0"/>
        <v>0.2257336343115124</v>
      </c>
      <c r="F9" s="93"/>
    </row>
    <row r="10" spans="1:6" ht="13.5">
      <c r="A10" s="75"/>
      <c r="B10" s="4">
        <v>4440</v>
      </c>
      <c r="C10" s="4">
        <v>4450</v>
      </c>
      <c r="D10" s="89">
        <f t="shared" si="0"/>
        <v>0.22522522522522523</v>
      </c>
      <c r="F10" s="93"/>
    </row>
    <row r="11" spans="1:6" ht="13.5">
      <c r="A11" s="75"/>
      <c r="B11" s="4">
        <v>4450</v>
      </c>
      <c r="C11" s="4">
        <v>4460</v>
      </c>
      <c r="D11" s="89">
        <f t="shared" si="0"/>
        <v>0.22471910112359553</v>
      </c>
      <c r="F11" s="93"/>
    </row>
    <row r="12" spans="1:6" ht="13.5">
      <c r="A12" s="75"/>
      <c r="B12" s="4">
        <v>4460</v>
      </c>
      <c r="C12" s="4">
        <v>4440</v>
      </c>
      <c r="D12" s="89">
        <f t="shared" si="0"/>
        <v>-0.4484304932735426</v>
      </c>
      <c r="F12" s="93"/>
    </row>
    <row r="13" spans="1:6" ht="13.5">
      <c r="A13" s="75"/>
      <c r="B13" s="4">
        <v>4470</v>
      </c>
      <c r="C13" s="4">
        <v>4480</v>
      </c>
      <c r="D13" s="89">
        <f t="shared" si="0"/>
        <v>0.22371364653243847</v>
      </c>
      <c r="F13" s="93"/>
    </row>
    <row r="14" spans="1:6" ht="13.5">
      <c r="A14" s="75"/>
      <c r="B14" s="4">
        <v>4480</v>
      </c>
      <c r="C14" s="4">
        <v>4490</v>
      </c>
      <c r="D14" s="89">
        <f t="shared" si="0"/>
        <v>0.2232142857142857</v>
      </c>
      <c r="F14" s="93"/>
    </row>
    <row r="15" spans="1:6" ht="13.5">
      <c r="A15" s="75"/>
      <c r="B15" s="4">
        <v>4490</v>
      </c>
      <c r="C15" s="4">
        <v>4460</v>
      </c>
      <c r="D15" s="89">
        <f t="shared" si="0"/>
        <v>-0.6681514476614699</v>
      </c>
      <c r="F15" s="93"/>
    </row>
    <row r="16" spans="1:6" ht="13.5">
      <c r="A16" s="75"/>
      <c r="B16" s="4">
        <v>4500</v>
      </c>
      <c r="C16" s="4">
        <v>4510</v>
      </c>
      <c r="D16" s="89">
        <f t="shared" si="0"/>
        <v>0.2222222222222222</v>
      </c>
      <c r="F16" s="93"/>
    </row>
    <row r="17" spans="1:6" ht="13.5">
      <c r="A17" s="75"/>
      <c r="B17" s="4">
        <v>4510</v>
      </c>
      <c r="C17" s="4">
        <v>4520</v>
      </c>
      <c r="D17" s="89">
        <f t="shared" si="0"/>
        <v>0.22172949002217296</v>
      </c>
      <c r="F17" s="93"/>
    </row>
    <row r="18" spans="1:6" ht="13.5">
      <c r="A18" s="75"/>
      <c r="B18" s="4">
        <v>4520</v>
      </c>
      <c r="C18" s="4">
        <v>4530</v>
      </c>
      <c r="D18" s="89">
        <f t="shared" si="0"/>
        <v>0.22123893805309736</v>
      </c>
      <c r="F18" s="93"/>
    </row>
    <row r="19" spans="1:6" ht="13.5">
      <c r="A19" s="75"/>
      <c r="B19" s="4">
        <v>4530</v>
      </c>
      <c r="C19" s="4">
        <v>4530</v>
      </c>
      <c r="D19" s="89">
        <f t="shared" si="0"/>
        <v>0</v>
      </c>
      <c r="F19" s="93"/>
    </row>
    <row r="20" spans="1:6" ht="13.5">
      <c r="A20" s="75"/>
      <c r="B20" s="4">
        <v>4540</v>
      </c>
      <c r="C20" s="4">
        <v>4550</v>
      </c>
      <c r="D20" s="89">
        <f t="shared" si="0"/>
        <v>0.22026431718061676</v>
      </c>
      <c r="F20" s="93"/>
    </row>
    <row r="21" spans="1:6" ht="13.5">
      <c r="A21" s="75"/>
      <c r="B21" s="4">
        <v>4550</v>
      </c>
      <c r="C21" s="4">
        <v>4560</v>
      </c>
      <c r="D21" s="89">
        <f t="shared" si="0"/>
        <v>0.21978021978021978</v>
      </c>
      <c r="F21" s="93"/>
    </row>
    <row r="22" spans="1:6" ht="14.25" thickBot="1">
      <c r="A22" s="75"/>
      <c r="B22" s="4">
        <v>4560</v>
      </c>
      <c r="C22" s="4">
        <v>4570</v>
      </c>
      <c r="D22" s="89">
        <f t="shared" si="0"/>
        <v>0.21929824561403508</v>
      </c>
      <c r="F22" s="93"/>
    </row>
    <row r="23" spans="3:6" ht="16.5" customHeight="1" thickBot="1">
      <c r="C23" s="76" t="s">
        <v>5</v>
      </c>
      <c r="D23" s="90">
        <f>AVERAGE(D5:D22)</f>
        <v>0.08709548892202928</v>
      </c>
      <c r="E23" s="2" t="s">
        <v>9</v>
      </c>
      <c r="F23" s="93"/>
    </row>
    <row r="24" spans="3:6" ht="15.75" customHeight="1" thickBot="1">
      <c r="C24" s="77" t="s">
        <v>6</v>
      </c>
      <c r="D24" s="91">
        <f>STDEV(D5:D22)</f>
        <v>0.43961379998389755</v>
      </c>
      <c r="E24" s="2" t="s">
        <v>8</v>
      </c>
      <c r="F24" s="93"/>
    </row>
    <row r="25" ht="13.5">
      <c r="F25" s="93"/>
    </row>
    <row r="26" spans="1:6" ht="13.5">
      <c r="A26" s="3" t="s">
        <v>36</v>
      </c>
      <c r="B26" s="3" t="s">
        <v>37</v>
      </c>
      <c r="F26" s="93"/>
    </row>
    <row r="27" spans="2:6" ht="13.5">
      <c r="B27" s="3" t="s">
        <v>38</v>
      </c>
      <c r="C27" s="3"/>
      <c r="F27" s="93"/>
    </row>
    <row r="28" spans="2:6" ht="13.5">
      <c r="B28" s="3"/>
      <c r="C28" s="3"/>
      <c r="F28" s="93"/>
    </row>
    <row r="29" spans="1:2" ht="13.5">
      <c r="A29" s="78" t="s">
        <v>35</v>
      </c>
      <c r="B29" s="78" t="s">
        <v>39</v>
      </c>
    </row>
    <row r="30" ht="13.5">
      <c r="B30" s="78" t="s">
        <v>40</v>
      </c>
    </row>
    <row r="32" spans="1:6" ht="15" thickBot="1">
      <c r="A32" s="83" t="s">
        <v>15</v>
      </c>
      <c r="B32" s="81" t="s">
        <v>41</v>
      </c>
      <c r="C32" s="82"/>
      <c r="D32" s="92"/>
      <c r="E32" s="82"/>
      <c r="F32" s="82"/>
    </row>
    <row r="33" ht="13.5">
      <c r="C33" t="s">
        <v>32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9" sqref="F19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Campus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橋本政樹</dc:creator>
  <cp:keywords/>
  <dc:description/>
  <cp:lastModifiedBy>m.hashimoto</cp:lastModifiedBy>
  <cp:lastPrinted>2005-06-28T10:39:46Z</cp:lastPrinted>
  <dcterms:created xsi:type="dcterms:W3CDTF">2004-06-01T16:03:40Z</dcterms:created>
  <dcterms:modified xsi:type="dcterms:W3CDTF">2005-07-12T10:38:45Z</dcterms:modified>
  <cp:category/>
  <cp:version/>
  <cp:contentType/>
  <cp:contentStatus/>
</cp:coreProperties>
</file>